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Прил_3" sheetId="1" state="visible" r:id="rId2"/>
    <sheet name="Прил_4" sheetId="2" state="visible" r:id="rId3"/>
    <sheet name="Прил_5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<sst xmlns="http://schemas.openxmlformats.org/spreadsheetml/2006/main" count="12641" uniqueCount="759">
  <si>
    <t xml:space="preserve">Приложение 3</t>
  </si>
  <si>
    <t xml:space="preserve">к решению Совета депутатов городского округа Фрязино</t>
  </si>
  <si>
    <t xml:space="preserve">от  28.05.2020   №  421</t>
  </si>
  <si>
    <t xml:space="preserve">"О внесении изменений в решение Совета депутатов</t>
  </si>
  <si>
    <t xml:space="preserve">городского округа Фрязино "О бюджете городского округа Фрязино на 2020 год</t>
  </si>
  <si>
    <t xml:space="preserve">и на плановый период 2021 и 2022 годов"</t>
  </si>
  <si>
    <t xml:space="preserve">РАСПРЕДЕЛЕНИЕ БЮДЖЕТНЫХ АССИГНОВАНИЙ БЮДЖЕТА ГОРОДСКОГО ОКРУГА ФРЯЗИНО                                                              </t>
  </si>
  <si>
    <t xml:space="preserve">ПО РАЗДЕЛАМ, ПОДРАЗДЕЛАМ,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 </t>
  </si>
  <si>
    <t xml:space="preserve">НА 2020 ГОД И НА ПЛАНОВЫЙ ПЕРИОД 2021 И 2022 ГОДОВ</t>
  </si>
  <si>
    <t xml:space="preserve">Наименования</t>
  </si>
  <si>
    <t xml:space="preserve">Раздел</t>
  </si>
  <si>
    <t xml:space="preserve">Подраздел</t>
  </si>
  <si>
    <t xml:space="preserve">Целев.
статья</t>
  </si>
  <si>
    <t xml:space="preserve">Вид
расх.</t>
  </si>
  <si>
    <t xml:space="preserve">Сумма (тыс. руб.)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</si>
  <si>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</si>
  <si>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</si>
  <si>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</si>
  <si>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</si>
  <si>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Муниципальная программа «Управление имуществом и муниципальными финансами»   </t>
  </si>
  <si>
    <t xml:space="preserve">12 0 00 00000</t>
  </si>
  <si>
    <t xml:space="preserve">Обеспечивающая подпрограмма   </t>
  </si>
  <si>
    <t xml:space="preserve">12 5 00 00000</t>
  </si>
  <si>
    <t xml:space="preserve">Основное мероприятие «Создание условий для реализации полномочий органов местного самоуправления» </t>
  </si>
  <si>
    <t xml:space="preserve">12 5 01 00000</t>
  </si>
  <si>
    <t xml:space="preserve">Функционирование высшего должностного лица</t>
  </si>
  <si>
    <t xml:space="preserve">12 5 01 00110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</si>
  <si>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</si>
  <si>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</si>
  <si>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</si>
  <si>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</si>
  <si>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</si>
  <si>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</si>
  <si>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</t>
  </si>
  <si>
    <t xml:space="preserve">95 0 00 00000</t>
  </si>
  <si>
    <t xml:space="preserve">Председатель представительного органа местного самоуправления </t>
  </si>
  <si>
    <t xml:space="preserve">95 0 00 00010</t>
  </si>
  <si>
    <t xml:space="preserve">Депутат представительного органа местного самоуправления на постоянной основе</t>
  </si>
  <si>
    <t xml:space="preserve">95 0 00 00020</t>
  </si>
  <si>
    <t xml:space="preserve">Расходы на содержание представительного органа муниципального образования</t>
  </si>
  <si>
    <t xml:space="preserve">95 0 00 00030</t>
  </si>
  <si>
    <t xml:space="preserve">Закупка товаров, работ и услуг для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</si>
  <si>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</si>
  <si>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</si>
  <si>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</si>
  <si>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</si>
  <si>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 xml:space="preserve">04</t>
  </si>
  <si>
    <t xml:space="preserve">Муниципальная программа «Социальная защита населения»                    </t>
  </si>
  <si>
    <t xml:space="preserve">04 0 00 00000</t>
  </si>
  <si>
    <t xml:space="preserve">Подпрограмма «Социальная поддержка граждан»</t>
  </si>
  <si>
    <t xml:space="preserve">04 1 00 00000</t>
  </si>
  <si>
    <t xml:space="preserve">Основное мероприятие «Предоставление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области»</t>
  </si>
  <si>
    <t xml:space="preserve">04 1 03 00000</t>
  </si>
  <si>
    <t xml:space="preserve">Обеспечение предоставления гражданам субсидий на оплату жилого помещения и коммунальных услуг</t>
  </si>
  <si>
    <t xml:space="preserve">04 1 03 61420</t>
  </si>
  <si>
    <t xml:space="preserve">Муниципальная программа «Предпринимательство»                    </t>
  </si>
  <si>
    <t xml:space="preserve">11 0 00 00000</t>
  </si>
  <si>
    <t xml:space="preserve">Подпрограмма «Инвестиции»</t>
  </si>
  <si>
    <t xml:space="preserve">11 1 00 00000</t>
  </si>
  <si>
    <t xml:space="preserve">Основное мероприятие «Осуществление мероприятий по реализации стратегий социально-экономического развития наукоградов Российской Федерации»</t>
  </si>
  <si>
    <t xml:space="preserve">11 1 04 00000</t>
  </si>
  <si>
    <t xml:space="preserve"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</si>
  <si>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11 1 04 L5250</t>
  </si>
  <si>
    <t xml:space="preserve">Обеспечение деятельности администрации</t>
  </si>
  <si>
    <t xml:space="preserve">12 5 01 00120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</si>
  <si>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</si>
  <si>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</si>
  <si>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</si>
  <si>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</si>
  <si>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</si>
  <si>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 xml:space="preserve">13 0 00 00000</t>
  </si>
  <si>
    <t xml:space="preserve"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</si>
  <si>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 xml:space="preserve">13 1 00 00000</t>
  </si>
  <si>
    <t xml:space="preserve"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</si>
  <si>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 xml:space="preserve">13 1 01 00000</t>
  </si>
  <si>
    <t xml:space="preserve"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</si>
  <si>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13 1 01 00820</t>
  </si>
  <si>
    <t xml:space="preserve">Основное мероприятие «Организация создания и эксплуатации сети объектов наружной рекламы»</t>
  </si>
  <si>
    <t xml:space="preserve">13 1 07 00000</t>
  </si>
  <si>
    <t xml:space="preserve"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</si>
  <si>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 xml:space="preserve">13 1 07 00660</t>
  </si>
  <si>
    <t xml:space="preserve">Непрограммные расходы                    </t>
  </si>
  <si>
    <t xml:space="preserve">99 0 00 00000</t>
  </si>
  <si>
    <t xml:space="preserve">Иные расходы</t>
  </si>
  <si>
    <t xml:space="preserve">99 0 00 04000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</si>
  <si>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</si>
  <si>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</si>
  <si>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деятельности финансового органа</t>
  </si>
  <si>
    <t xml:space="preserve">12 5 01 00160</t>
  </si>
  <si>
    <t xml:space="preserve">Председатель Контрольно-счетной палаты </t>
  </si>
  <si>
    <t xml:space="preserve">95 0 00 00140</t>
  </si>
  <si>
    <t xml:space="preserve">Обеспечение деятельности контрольно-счетной палаты </t>
  </si>
  <si>
    <t xml:space="preserve">95 0 00 00150</t>
  </si>
  <si>
    <t xml:space="preserve">Обеспечение проведения выборов и референдумов</t>
  </si>
  <si>
    <t xml:space="preserve">07</t>
  </si>
  <si>
    <t xml:space="preserve">Проведение выборов</t>
  </si>
  <si>
    <t xml:space="preserve">99 0 00 00040</t>
  </si>
  <si>
    <t xml:space="preserve">Резервные фонды</t>
  </si>
  <si>
    <t xml:space="preserve">11</t>
  </si>
  <si>
    <t xml:space="preserve">Резервный фонд администрации </t>
  </si>
  <si>
    <t xml:space="preserve">99 0 00 00060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</si>
  <si>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</si>
  <si>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</si>
  <si>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</si>
  <si>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</si>
  <si>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Муниципальная программа «Культура»                  </t>
  </si>
  <si>
    <t xml:space="preserve">02 0 00 00000</t>
  </si>
  <si>
    <t xml:space="preserve">Подпрограмма «Развитие архивного дела»</t>
  </si>
  <si>
    <t xml:space="preserve">02 7 00 00000</t>
  </si>
  <si>
    <t xml:space="preserve">Основное мероприятие «Временное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архивах»</t>
  </si>
  <si>
    <t xml:space="preserve">02 7 02 00000</t>
  </si>
  <si>
    <t xml:space="preserve"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</si>
  <si>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02 7 02 60690</t>
  </si>
  <si>
    <t xml:space="preserve">Муниципальная программа «Образование»                    </t>
  </si>
  <si>
    <t xml:space="preserve">03 0 00 00000</t>
  </si>
  <si>
    <t xml:space="preserve">Подпрограмма «Дошкольное образование»                   </t>
  </si>
  <si>
    <t xml:space="preserve">03 1 00 00000</t>
  </si>
  <si>
    <t xml:space="preserve">Основное мероприятие «Финансовое обеспечение реализации прав граждан на получение общедоступного и бесплатного дошкольного образования»</t>
  </si>
  <si>
    <t xml:space="preserve">03 1 02 00000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</si>
  <si>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</si>
  <si>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03 1 02 62140</t>
  </si>
  <si>
    <t xml:space="preserve">Расходы на выплаты персоналу казенных учреждений</t>
  </si>
  <si>
    <t xml:space="preserve">110</t>
  </si>
  <si>
    <t xml:space="preserve">Подпрограмма «Общее образование»                    </t>
  </si>
  <si>
    <t xml:space="preserve">03 2 00 00000</t>
  </si>
  <si>
    <t xml:space="preserve"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</si>
  <si>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 xml:space="preserve">03 2 03 00000</t>
  </si>
  <si>
    <t xml:space="preserve"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</si>
  <si>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03 2 03 60680</t>
  </si>
  <si>
    <t xml:space="preserve">Муниципальная программа «Безопасность и обеспечение безопасности жизнедеятельности населения»                    </t>
  </si>
  <si>
    <t xml:space="preserve">08 0 00 00000</t>
  </si>
  <si>
    <t xml:space="preserve">Подпрограмма «Профилактика преступлений и иных правонарушений»</t>
  </si>
  <si>
    <t xml:space="preserve">08 1 00 00000</t>
  </si>
  <si>
    <t xml:space="preserve">Основное мероприятие «Повышение степени антитеррористической защищенности социально значимых объектов и мест с массовым пребыванием людей»</t>
  </si>
  <si>
    <t xml:space="preserve">08 1 01 00000</t>
  </si>
  <si>
    <t xml:space="preserve">Обеспечение охраны муниципальных объектов</t>
  </si>
  <si>
    <t xml:space="preserve">08 1 01 00322 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</si>
  <si>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</si>
  <si>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</si>
  <si>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бюджетным учреждениям</t>
  </si>
  <si>
    <t xml:space="preserve">610</t>
  </si>
  <si>
    <t xml:space="preserve">Обеспечивающая подпрограмма</t>
  </si>
  <si>
    <t xml:space="preserve">08 6 00 00000</t>
  </si>
  <si>
    <t xml:space="preserve">08 6 01 00000</t>
  </si>
  <si>
    <t xml:space="preserve">Содержание и развитие муниципальных экстренных оперативных служб</t>
  </si>
  <si>
    <t xml:space="preserve">08 6 01 01020</t>
  </si>
  <si>
    <t xml:space="preserve">Подпрограмма «Развитие имущественного комплекса»</t>
  </si>
  <si>
    <t xml:space="preserve">12 1 00 00000</t>
  </si>
  <si>
    <t xml:space="preserve">Основное мероприятие «Управление имуществом, находящимся в муниципальной собственности, и выполнение кадастровых работ»</t>
  </si>
  <si>
    <t xml:space="preserve">12 1 02 00000</t>
  </si>
  <si>
    <t xml:space="preserve">Владение, пользование и распоряжение имуществом, находящимся в муниципальной собственности городского округа</t>
  </si>
  <si>
    <t xml:space="preserve">12 1 02 00170</t>
  </si>
  <si>
    <t xml:space="preserve">Взносы на капитальный ремонт общего имущества многоквартирных домов</t>
  </si>
  <si>
    <t xml:space="preserve">12 1 02 00180</t>
  </si>
  <si>
    <t xml:space="preserve">Основное мероприятие «Создание условий для реализации государственных полномочий в области земельных отношений»</t>
  </si>
  <si>
    <t xml:space="preserve">12 1 03 00000</t>
  </si>
  <si>
    <t xml:space="preserve">Осуществление государственных полномочий Московской области в области земельных отношений</t>
  </si>
  <si>
    <t xml:space="preserve">12 1 03 60830</t>
  </si>
  <si>
    <t xml:space="preserve">Обеспечение деятельности органов местного самоуправления</t>
  </si>
  <si>
    <t xml:space="preserve">12 5 01 00130</t>
  </si>
  <si>
    <t xml:space="preserve">Взносы в общественные организации</t>
  </si>
  <si>
    <t xml:space="preserve">12 5 01 00870</t>
  </si>
  <si>
    <t xml:space="preserve">Предоставление платежей, взносов, безвозмездных перечислений субъектам международного права</t>
  </si>
  <si>
    <t xml:space="preserve">860</t>
  </si>
  <si>
    <t xml:space="preserve"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</si>
  <si>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 xml:space="preserve">12 5 01 06070</t>
  </si>
  <si>
    <t xml:space="preserve">Социальное обеспечение и иные выплаты населению</t>
  </si>
  <si>
    <t xml:space="preserve">300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</si>
  <si>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</si>
  <si>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</si>
  <si>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</si>
  <si>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 xml:space="preserve">12 5 01 06090</t>
  </si>
  <si>
    <t xml:space="preserve">13 5 00 00000</t>
  </si>
  <si>
    <t xml:space="preserve"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</si>
  <si>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 xml:space="preserve">13 5 04 00000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</si>
  <si>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</si>
  <si>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13 5 04 51200</t>
  </si>
  <si>
    <t xml:space="preserve">Основное мероприятие "Подготовка и проведение Всероссийской переписи населения"</t>
  </si>
  <si>
    <t xml:space="preserve">13 5 06 00000</t>
  </si>
  <si>
    <t xml:space="preserve">Субвенция на проведение Всероссийской переписи населения 2020 года</t>
  </si>
  <si>
    <t xml:space="preserve">13 5 06 54690</t>
  </si>
  <si>
    <t xml:space="preserve">Муниципальная программа «Цифровое муниципальное образование»                                   </t>
  </si>
  <si>
    <t xml:space="preserve">15 0 00 00000</t>
  </si>
  <si>
    <t xml:space="preserve">Подпрограмма «Снижение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</t>
  </si>
  <si>
    <t xml:space="preserve">15 1 00 00000</t>
  </si>
  <si>
    <t xml:space="preserve">Основное мероприятие «Организация деятельности многофункциональных центров предоставления государственных и муниципальных услуг»</t>
  </si>
  <si>
    <t xml:space="preserve"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</si>
  <si>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</si>
  <si>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 xml:space="preserve">15 1 02 06190</t>
  </si>
  <si>
    <t xml:space="preserve"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</si>
  <si>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15 1 02 S0140</t>
  </si>
  <si>
    <t xml:space="preserve">Национальная оборона</t>
  </si>
  <si>
    <t xml:space="preserve">Мобилизационная и вневойсковая подготовка</t>
  </si>
  <si>
    <t xml:space="preserve">Основное мероприятие «Осуществление первичного воинского учета на территориях, где отсутствуют военные комиссариаты»</t>
  </si>
  <si>
    <t xml:space="preserve">13 5 03 00000</t>
  </si>
  <si>
    <t xml:space="preserve">Осуществление первичного воинского учета на территориях, где отсутствуют военные комиссариаты</t>
  </si>
  <si>
    <t xml:space="preserve">13 5 03 51180</t>
  </si>
  <si>
    <t xml:space="preserve">Мобилизационная подготовка экономики</t>
  </si>
  <si>
    <t xml:space="preserve">Организация и осуществление мероприятий по мобилизационной подготовке </t>
  </si>
  <si>
    <t xml:space="preserve">12 5 01 00720</t>
  </si>
  <si>
    <t xml:space="preserve">Национальная безопасность и правоохранительная деятельность</t>
  </si>
  <si>
    <t xml:space="preserve">Защита населения  и территории от чрезвычайных ситуаций природного и техногенного характера, гражданская оборона</t>
  </si>
  <si>
    <t xml:space="preserve">09</t>
  </si>
  <si>
    <t xml:space="preserve">Подпрограмма «Снижение рисков возникновения и смягчение последствий чрезвычайных ситуаций природного и техногенного характера»</t>
  </si>
  <si>
    <t xml:space="preserve">08 2 00 00000</t>
  </si>
  <si>
    <t xml:space="preserve">Основное мероприятие «Осуществление мероприятий по защите и смягчению последствий от чрезвычайных ситуаций природного и техногенного характера населения и территорий»</t>
  </si>
  <si>
    <t xml:space="preserve">08 2 01 00000</t>
  </si>
  <si>
    <t xml:space="preserve">Участие в предупреждении и ликвидации последствий чрезвычайных ситуаций в границах городского округа</t>
  </si>
  <si>
    <t xml:space="preserve">08 2 01 00340</t>
  </si>
  <si>
    <t xml:space="preserve">Содержание и развитие муниципальных экстренных оперативных служб </t>
  </si>
  <si>
    <t xml:space="preserve">08 2 01 01020</t>
  </si>
  <si>
    <t xml:space="preserve">Подпрограмма «Развитие и совершенствование систем оповещения и информирования населения Московской области»</t>
  </si>
  <si>
    <t xml:space="preserve">08 3 00 00000</t>
  </si>
  <si>
    <t xml:space="preserve"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области»</t>
  </si>
  <si>
    <t xml:space="preserve">08 3 01 00000</t>
  </si>
  <si>
    <t xml:space="preserve">Поддержка в состоянии постоянной готовности к использованию систем оповещения населения об опасности, объектов гражданской обороны</t>
  </si>
  <si>
    <t xml:space="preserve">08 3 01 00690</t>
  </si>
  <si>
    <t xml:space="preserve">Подпрограмма «Обеспечение мероприятий гражданской обороны»</t>
  </si>
  <si>
    <t xml:space="preserve">08 5 00 00000</t>
  </si>
  <si>
    <t xml:space="preserve">Основное мероприятие «Организация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обороны»</t>
  </si>
  <si>
    <t xml:space="preserve">08 5 01 00000</t>
  </si>
  <si>
    <t xml:space="preserve">Создание и содержание в целях гражданской обороны запасов материально-технических, продовольственных, медицинских и иных средств</t>
  </si>
  <si>
    <t xml:space="preserve">08 5 01 00700</t>
  </si>
  <si>
    <t xml:space="preserve">Основное мероприятие «Обеспечение готовности защитных сооружений и других объектов гражданской обороны на территории муниципальных образований Московской области»</t>
  </si>
  <si>
    <t xml:space="preserve">08 5 02 00000</t>
  </si>
  <si>
    <t xml:space="preserve">Организация и осуществление мероприятий по территориальной обороне и гражданской обороне </t>
  </si>
  <si>
    <t xml:space="preserve">08 5 02 00670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</si>
  <si>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</si>
  <si>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</si>
  <si>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Основное мероприятие «Повышение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людей»</t>
  </si>
  <si>
    <t xml:space="preserve"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</si>
  <si>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 xml:space="preserve">08 1 01 00320 </t>
  </si>
  <si>
    <t xml:space="preserve">Основное мероприятие «Обеспечение деятельности общественных объединений правоохранительной направленности»</t>
  </si>
  <si>
    <t xml:space="preserve">08 1 02 00000</t>
  </si>
  <si>
    <t xml:space="preserve"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</si>
  <si>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 xml:space="preserve">08 1 02 00780</t>
  </si>
  <si>
    <t xml:space="preserve">Основное мероприятие «Реализация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области»</t>
  </si>
  <si>
    <t xml:space="preserve">08 1 03 00000</t>
  </si>
  <si>
    <t xml:space="preserve"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</si>
  <si>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 xml:space="preserve">08 1 03 00300</t>
  </si>
  <si>
    <t xml:space="preserve"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</si>
  <si>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 xml:space="preserve">08 1 04 00000</t>
  </si>
  <si>
    <t xml:space="preserve">Осуществление мероприятий в сфере профилактики правонарушений</t>
  </si>
  <si>
    <t xml:space="preserve">08 1 04 00900</t>
  </si>
  <si>
    <t xml:space="preserve">Основное мероприятие «Профилактика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веществ, медицинских осмотров призывников в Военном комиссариате Московской области»</t>
  </si>
  <si>
    <t xml:space="preserve">08 1 05 00000</t>
  </si>
  <si>
    <t xml:space="preserve">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</t>
  </si>
  <si>
    <t xml:space="preserve">08 1 05 00990</t>
  </si>
  <si>
    <t xml:space="preserve">Основное мероприятие «Выполнение мероприятий по безопасности населения на водных объектах, расположенных на территории Московской области»</t>
  </si>
  <si>
    <t xml:space="preserve">08 2 02 00000</t>
  </si>
  <si>
    <t xml:space="preserve">Осуществление мероприятий по обеспечению безопасности людей на водных объектах, охране их жизни и здоровья</t>
  </si>
  <si>
    <t xml:space="preserve">08 2 02 00730</t>
  </si>
  <si>
    <t xml:space="preserve">Подпрограмма «Обеспечение пожарной безопасности»</t>
  </si>
  <si>
    <t xml:space="preserve">08 4 00 00000</t>
  </si>
  <si>
    <t xml:space="preserve">Основное мероприятие «Повышение степени пожарной безопасности»</t>
  </si>
  <si>
    <t xml:space="preserve">08 4 01 00000</t>
  </si>
  <si>
    <t xml:space="preserve">Обеспечение первичных мер пожарной безопасности в границах городского округа</t>
  </si>
  <si>
    <t xml:space="preserve">08 4 01 00360</t>
  </si>
  <si>
    <t xml:space="preserve">Национальная экономика</t>
  </si>
  <si>
    <t xml:space="preserve">Сельское хозяйство и рыболовство</t>
  </si>
  <si>
    <t xml:space="preserve">05</t>
  </si>
  <si>
    <t xml:space="preserve">Муниципальная программа «Развитие сельского хозяйства»                    </t>
  </si>
  <si>
    <t xml:space="preserve">06 0 00 00000</t>
  </si>
  <si>
    <t xml:space="preserve">Подпрограмма «Развитие мелиорации земель сельскохозяйственного назначения»</t>
  </si>
  <si>
    <t xml:space="preserve">06 2 00 00000</t>
  </si>
  <si>
    <t xml:space="preserve">Основное мероприятие «Предотвращение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назначения»</t>
  </si>
  <si>
    <t xml:space="preserve">06 2 01 00000</t>
  </si>
  <si>
    <t xml:space="preserve">Проведение мероприятий по комплексной борьбе с борщевиком Сосновского</t>
  </si>
  <si>
    <t xml:space="preserve">06 2 01 01280</t>
  </si>
  <si>
    <t xml:space="preserve">Подпрограмма «Обеспечение эпизоотического и ветеринарно-санитарного благополучия»</t>
  </si>
  <si>
    <t xml:space="preserve">06 4 00 00000</t>
  </si>
  <si>
    <t xml:space="preserve">Основное мероприятие «Обеспечение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свиней»</t>
  </si>
  <si>
    <t xml:space="preserve">06 4 01 00000</t>
  </si>
  <si>
    <t xml:space="preserve"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</si>
  <si>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06 4 01 60870</t>
  </si>
  <si>
    <t xml:space="preserve">Транспорт</t>
  </si>
  <si>
    <t xml:space="preserve">08</t>
  </si>
  <si>
    <t xml:space="preserve">Муниципальная программа «Развитие и функционирование дорожно-транспортного комплекса»                </t>
  </si>
  <si>
    <t xml:space="preserve">14 0 00 00000</t>
  </si>
  <si>
    <t xml:space="preserve">Подпрограмма «Пассажирский транспорт общего пользования»</t>
  </si>
  <si>
    <t xml:space="preserve">14 1 00 00000</t>
  </si>
  <si>
    <t xml:space="preserve">Основное мероприятие «Организация транспортного обслуживания населения по муниципальным маршрутам регулярных перевозок по регулируемым тарифам в соответствии  с муниципальными контрактами и договорами на выполнение работ по перевозке пассажиров»</t>
  </si>
  <si>
    <t xml:space="preserve">14 1 02 00000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</si>
  <si>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</si>
  <si>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 xml:space="preserve"> 14 1 02 00280</t>
  </si>
  <si>
    <t xml:space="preserve">Дорожное хозяйство (дорожные фонды)</t>
  </si>
  <si>
    <t xml:space="preserve">Подпрограмма «Дороги Подмосковья»</t>
  </si>
  <si>
    <t xml:space="preserve">14 2 00 00000</t>
  </si>
  <si>
    <t xml:space="preserve">Основное мероприятие «Ремонт, капитальный ремонт сети автомобильных дорог, мостов и путепроводов местного значения»</t>
  </si>
  <si>
    <t xml:space="preserve">14 2 05 00000</t>
  </si>
  <si>
    <t xml:space="preserve">Дорожная деятельность в отношении автомобильных дорог местного значения в границах городского округа</t>
  </si>
  <si>
    <t xml:space="preserve">14 2 05 00200</t>
  </si>
  <si>
    <t xml:space="preserve">Мероприятия по обеспечению безопасности дорожного движения</t>
  </si>
  <si>
    <t xml:space="preserve">14 2 05 00210</t>
  </si>
  <si>
    <t xml:space="preserve">Создание и обеспечение функционирования парковок (парковочных мест)</t>
  </si>
  <si>
    <t xml:space="preserve">14 2 05 00220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</si>
  <si>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</si>
  <si>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14 2 05 S0240</t>
  </si>
  <si>
    <t xml:space="preserve">Муниципальная программа «Формирование современной комфортной городской среды»   </t>
  </si>
  <si>
    <t xml:space="preserve">17 0 00 00000</t>
  </si>
  <si>
    <t xml:space="preserve">Подпрограмма «Комфортная городская среда»</t>
  </si>
  <si>
    <t xml:space="preserve">17 1 00 00000</t>
  </si>
  <si>
    <t xml:space="preserve">Федеральный проект «Формирование комфортной городской среды»</t>
  </si>
  <si>
    <t xml:space="preserve">17 1 F2 00000</t>
  </si>
  <si>
    <t xml:space="preserve">Ремонт дворовых территорий за счет средств местного бюджета</t>
  </si>
  <si>
    <t xml:space="preserve">17 1 F2 72740</t>
  </si>
  <si>
    <t xml:space="preserve">Ремонт дворовых территорий </t>
  </si>
  <si>
    <t xml:space="preserve">17 1 F2 S2740</t>
  </si>
  <si>
    <t xml:space="preserve">Подпрограмма «Благоустройство территорий»</t>
  </si>
  <si>
    <t xml:space="preserve">17 2 00 00000</t>
  </si>
  <si>
    <t xml:space="preserve">Основное мероприятие «Обеспечение комфортной среды проживания на территории муниципального образования»</t>
  </si>
  <si>
    <t xml:space="preserve">17 2 01 00000</t>
  </si>
  <si>
    <t xml:space="preserve">Организация благоустройства территории городского округа - разработка схем и содержание ливневой канализации</t>
  </si>
  <si>
    <t xml:space="preserve">17 2 01 00622</t>
  </si>
  <si>
    <t xml:space="preserve">Иные расходы - реализация мероприятий по наказам избирателей городского округа Фрязино</t>
  </si>
  <si>
    <t xml:space="preserve">99 0 00 04001</t>
  </si>
  <si>
    <t xml:space="preserve">Связь и информатика</t>
  </si>
  <si>
    <t xml:space="preserve">10</t>
  </si>
  <si>
    <t xml:space="preserve">Основное мероприятие «Совершенствование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услуг»</t>
  </si>
  <si>
    <t xml:space="preserve">15 1 03 00000</t>
  </si>
  <si>
    <t xml:space="preserve"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</si>
  <si>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 xml:space="preserve">15 1 03 S0860</t>
  </si>
  <si>
    <t xml:space="preserve"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</si>
  <si>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 xml:space="preserve">15 2 00 00000</t>
  </si>
  <si>
    <t xml:space="preserve">Основное мероприятие  «Информационная инфраструктура»</t>
  </si>
  <si>
    <t xml:space="preserve">15 2 01 00000</t>
  </si>
  <si>
    <t xml:space="preserve">Развитие информационной инфраструктуры</t>
  </si>
  <si>
    <t xml:space="preserve">15 2 01 01150</t>
  </si>
  <si>
    <t xml:space="preserve">Основное мероприятие «Информационная безопасность»</t>
  </si>
  <si>
    <t xml:space="preserve">15 2 02 00000</t>
  </si>
  <si>
    <t xml:space="preserve">Информационная безопасность</t>
  </si>
  <si>
    <t xml:space="preserve">15 2 02 01160</t>
  </si>
  <si>
    <t xml:space="preserve">Федеральный проект «Цифровое государственное управление»</t>
  </si>
  <si>
    <t xml:space="preserve">15 2 D6 00000</t>
  </si>
  <si>
    <t xml:space="preserve">Предоставление доступа к электронным сервисам цифровой инфраструктуры в сфере жилищно-коммунального хозяйства</t>
  </si>
  <si>
    <t xml:space="preserve">15 2 D6 S0940</t>
  </si>
  <si>
    <t xml:space="preserve">Федеральный проект «Цифровая образовательная среда»</t>
  </si>
  <si>
    <t xml:space="preserve">15 2 E4 00000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</si>
  <si>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</si>
  <si>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52100</t>
  </si>
  <si>
    <t xml:space="preserve"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</si>
  <si>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S1690</t>
  </si>
  <si>
    <t xml:space="preserve">Оснащение планшетными компьютерами общеобразовательных организаций в Московской области</t>
  </si>
  <si>
    <t xml:space="preserve">15 2 E4 S2770</t>
  </si>
  <si>
    <t xml:space="preserve">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</si>
  <si>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15 2 E4 S2780</t>
  </si>
  <si>
    <t xml:space="preserve">Другие вопросы в области национальной экономики</t>
  </si>
  <si>
    <t xml:space="preserve">12</t>
  </si>
  <si>
    <t xml:space="preserve">Основное мероприятие "Оснащение  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</si>
  <si>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 xml:space="preserve">08 1 06 00000</t>
  </si>
  <si>
    <t xml:space="preserve"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</si>
  <si>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08 1 06 62820</t>
  </si>
  <si>
    <t xml:space="preserve">Подпрограмма «Развитие малого и среднего предпринимательства»</t>
  </si>
  <si>
    <t xml:space="preserve">11 3 00 00000</t>
  </si>
  <si>
    <t xml:space="preserve">Основное мероприятие «Реализация механизмов муниципальной поддержки субъектов малого и среднего предпринимательства»</t>
  </si>
  <si>
    <t xml:space="preserve">11 3 02 00000</t>
  </si>
  <si>
    <t xml:space="preserve">Содействие развитию малого и среднего предпринимательства</t>
  </si>
  <si>
    <t xml:space="preserve">11 3 02 00750</t>
  </si>
  <si>
    <t xml:space="preserve">Субсидии юридическим лицам (кроме некоммерческих организаций), индивидуальным предпринимателям, физическим лицам</t>
  </si>
  <si>
    <t xml:space="preserve">810</t>
  </si>
  <si>
    <t xml:space="preserve">Выполнения комплексных кадастровых работ и утверждение карты-плана территории</t>
  </si>
  <si>
    <t xml:space="preserve">12 1 02 00790</t>
  </si>
  <si>
    <t xml:space="preserve">Расходы на обеспечение деятельности (оказание услуг) муниципальных учреждений в сфере информационной политики</t>
  </si>
  <si>
    <t xml:space="preserve">13 1 01 06180</t>
  </si>
  <si>
    <t xml:space="preserve">Муниципальная программа «Архитектура и градостроительство»</t>
  </si>
  <si>
    <t xml:space="preserve">16 0 00 00000</t>
  </si>
  <si>
    <t xml:space="preserve">Подпрограмма «Разработка Генерального плана развития городского округа»</t>
  </si>
  <si>
    <t xml:space="preserve">16 1 00 00000</t>
  </si>
  <si>
    <t xml:space="preserve">Основное мероприятие «Обеспечение разработки и внесение изменений в нормативы градостроительного проектирования городского округа»</t>
  </si>
  <si>
    <t xml:space="preserve">16 1 04 00000</t>
  </si>
  <si>
    <t xml:space="preserve"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</si>
  <si>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 xml:space="preserve">16 1 04 00650</t>
  </si>
  <si>
    <t xml:space="preserve">Подпрограмма «Реализация политики пространственного развития»</t>
  </si>
  <si>
    <t xml:space="preserve">16 2 00 00000</t>
  </si>
  <si>
    <t xml:space="preserve">Основное мероприятие «Финансовое обеспечение выполнения отдельных государственных полномочий в сфере архитектуры и градостроительства, переданных органам  местного самоуправления»</t>
  </si>
  <si>
    <t xml:space="preserve">16 2 03 00000</t>
  </si>
  <si>
    <t xml:space="preserve"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исключеникем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</si>
  <si>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16 2 03 60700</t>
  </si>
  <si>
    <t xml:space="preserve">Основное мероприятие «Обеспечение мер по ликвидации самовольных, недостроенных и аварийных объектов на территории муниципального образования» </t>
  </si>
  <si>
    <t xml:space="preserve">16 2 04 00000</t>
  </si>
  <si>
    <t xml:space="preserve">Ликвидация самовольных, недостроенных и аварийных объектов на территории муниципального образования</t>
  </si>
  <si>
    <t xml:space="preserve">16 2 04 01210</t>
  </si>
  <si>
    <t xml:space="preserve">Муниципальная программа «Строительство объектов социальной инфраструктуры»</t>
  </si>
  <si>
    <t xml:space="preserve">18 0 00 00000</t>
  </si>
  <si>
    <t xml:space="preserve">18 7 00 00000</t>
  </si>
  <si>
    <t xml:space="preserve">18 7 01 00000</t>
  </si>
  <si>
    <t xml:space="preserve">Расходы на обеспечение деятельности (оказание услуг) муниципальных учреждений в сфере строительства</t>
  </si>
  <si>
    <t xml:space="preserve">18 7 01 06030</t>
  </si>
  <si>
    <t xml:space="preserve">Жилищно-коммунальное хозяйство</t>
  </si>
  <si>
    <t xml:space="preserve">Жилищное хозяйство</t>
  </si>
  <si>
    <t xml:space="preserve">Подпрограмма «Создание условий для обеспечения комфортного проживания жителей в многоквартирных домах»</t>
  </si>
  <si>
    <t xml:space="preserve">17 3 00 00000</t>
  </si>
  <si>
    <t xml:space="preserve">Основное мероприятие «Приведение в надлежащее состояние подъездов в многоквартирных домах»</t>
  </si>
  <si>
    <t xml:space="preserve">17 3 01 00000</t>
  </si>
  <si>
    <t xml:space="preserve">Ремонт подъездов в многоквартирных домах за счет средств местного бюджета</t>
  </si>
  <si>
    <t xml:space="preserve">17 3 01 70950</t>
  </si>
  <si>
    <t xml:space="preserve"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</si>
  <si>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Установка камер видеонаблюдения в подъездах многоквартирных домов за счет средств местного бюджета</t>
  </si>
  <si>
    <t xml:space="preserve">17 3 01 70970</t>
  </si>
  <si>
    <t xml:space="preserve">Ремонт подъездов в многоквартирных домах</t>
  </si>
  <si>
    <t xml:space="preserve">17 3 01 S0950</t>
  </si>
  <si>
    <t xml:space="preserve">Коммунальное хозяйство</t>
  </si>
  <si>
    <t xml:space="preserve">Муниципальная программа «Развитие инженерной инфраструктуры и энергоэффективности»   </t>
  </si>
  <si>
    <t xml:space="preserve">10 0 00 00000</t>
  </si>
  <si>
    <t xml:space="preserve">Подпрограмма «Чистая вода»</t>
  </si>
  <si>
    <t xml:space="preserve">10 1 00 00000</t>
  </si>
  <si>
    <t xml:space="preserve">Федеральный проект «Чистая вода»</t>
  </si>
  <si>
    <t xml:space="preserve">10 1 G5 00000</t>
  </si>
  <si>
    <t xml:space="preserve">Строительство и реконструкция (модернизация) объектов питьевого водоснабжения</t>
  </si>
  <si>
    <t xml:space="preserve">10 1 G5 52430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</si>
  <si>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</si>
  <si>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</si>
  <si>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</si>
  <si>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</si>
  <si>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Подпрограмма «Создание условий для обеспечения качественными коммунальными услугами»</t>
  </si>
  <si>
    <t xml:space="preserve">10 3 00 00000</t>
  </si>
  <si>
    <t xml:space="preserve">Основное мероприятие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</si>
  <si>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 xml:space="preserve">10 3 05 00000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</si>
  <si>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</t>
  </si>
  <si>
    <t xml:space="preserve">10 3 05 00190</t>
  </si>
  <si>
    <t xml:space="preserve">Разработка программ комплексного развития систем коммунальной инфраструктуры, согласование Министерством энергетики Московской области, утверждение главой муниципального образования</t>
  </si>
  <si>
    <t xml:space="preserve">10 3 05 00191</t>
  </si>
  <si>
    <t xml:space="preserve">Подпрограмма «Энергосбережение и повышение энергетической эффективности»</t>
  </si>
  <si>
    <t xml:space="preserve">10 4 00 00000</t>
  </si>
  <si>
    <t xml:space="preserve">Основное мероприятие «Организация учета энергоресурсов в жилищном фонде»</t>
  </si>
  <si>
    <t xml:space="preserve">10 4 02 00000</t>
  </si>
  <si>
    <t xml:space="preserve"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</si>
  <si>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 xml:space="preserve">10 4 02 01200</t>
  </si>
  <si>
    <t xml:space="preserve">Приобретение коммунальной техники</t>
  </si>
  <si>
    <t xml:space="preserve">17 1 F2 S1360</t>
  </si>
  <si>
    <t xml:space="preserve">Благоустройство</t>
  </si>
  <si>
    <t xml:space="preserve">Основное мероприятие «Организация ритуальных услуг и содержание мест захоронения»</t>
  </si>
  <si>
    <t xml:space="preserve">08 1 07 00000</t>
  </si>
  <si>
    <t xml:space="preserve">Содержание мест захоронения</t>
  </si>
  <si>
    <t xml:space="preserve">08 1 07 00590</t>
  </si>
  <si>
    <t xml:space="preserve">Проведение инвентаризации мест захоронений</t>
  </si>
  <si>
    <t xml:space="preserve">08 1 07 01240</t>
  </si>
  <si>
    <t xml:space="preserve">Основное мероприятие «Благоустройство общественных территорий муниципальных образований Московской области»</t>
  </si>
  <si>
    <t xml:space="preserve">17 1 01 00000</t>
  </si>
  <si>
    <t xml:space="preserve">Организация обустройства мест массового отдыха населения</t>
  </si>
  <si>
    <t xml:space="preserve">17 1 01 00580</t>
  </si>
  <si>
    <t xml:space="preserve">Благоустройство общественных территорий за счет средств местного бюджета</t>
  </si>
  <si>
    <t xml:space="preserve">17 1 01 70890</t>
  </si>
  <si>
    <t xml:space="preserve">Комплексное благоустройство территорий муниципальных образований Московской области за счет средств местного бюджета</t>
  </si>
  <si>
    <t xml:space="preserve">17 1 01 71350</t>
  </si>
  <si>
    <t xml:space="preserve"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</si>
  <si>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 xml:space="preserve">17 1 01 72630</t>
  </si>
  <si>
    <t xml:space="preserve">Реализация программ формирования современной городской среды в части благоустройства общественных территорий</t>
  </si>
  <si>
    <t xml:space="preserve">17 1 F2 55559</t>
  </si>
  <si>
    <t xml:space="preserve"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</si>
  <si>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 xml:space="preserve">17 1 F2 71580</t>
  </si>
  <si>
    <t xml:space="preserve">Обустройство и установка детских игровых площадок на территории муниципальных образований Московской области</t>
  </si>
  <si>
    <t xml:space="preserve">17 1 F2 S1580</t>
  </si>
  <si>
    <t xml:space="preserve">Устройство и капитальный ремонт электросетевого хозяйства, систем наружного освещения в рамках реализации проекта «Светлый город»</t>
  </si>
  <si>
    <t xml:space="preserve">17 1 F2 S2630</t>
  </si>
  <si>
    <t xml:space="preserve">Организация благоустройства территории городского округа </t>
  </si>
  <si>
    <t xml:space="preserve">17 2 01 00620</t>
  </si>
  <si>
    <t xml:space="preserve">Организация благоустройства территории городского округа - содержание, ремонт и восстановление уличного освещения</t>
  </si>
  <si>
    <t xml:space="preserve">17 2 01 00621</t>
  </si>
  <si>
    <t xml:space="preserve">Организация благоустройства территории городского округа - содержание внутриквартальных дорог и прилегающих территорий</t>
  </si>
  <si>
    <t xml:space="preserve">17 2 01 00623</t>
  </si>
  <si>
    <t xml:space="preserve">Организация благоустройства территории городского округа в части ремонта асфальтового покрытия дворовых территорий</t>
  </si>
  <si>
    <t xml:space="preserve">17 2 01 00630</t>
  </si>
  <si>
    <t xml:space="preserve">Другие вопросы в области жилищно-коммунального хозяйства</t>
  </si>
  <si>
    <t xml:space="preserve">Расходы на обеспечение деятельности (оказание услуг) муниципальных учреждений в сфере похоронного дела</t>
  </si>
  <si>
    <t xml:space="preserve">08 1 07 06250</t>
  </si>
  <si>
    <t xml:space="preserve">10 8 00 00000</t>
  </si>
  <si>
    <t xml:space="preserve">Основное мероприятие «Создание условий для реализации полномочий органов местного самоуправления»</t>
  </si>
  <si>
    <t xml:space="preserve">10 8 01 00000</t>
  </si>
  <si>
    <t xml:space="preserve"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</si>
  <si>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10 8 01 62670</t>
  </si>
  <si>
    <t xml:space="preserve">Расходы на обеспечение деятельности (оказание услуг) муниципальных учреждений в сфере благоустройства</t>
  </si>
  <si>
    <t xml:space="preserve">17 2 01 06240</t>
  </si>
  <si>
    <t xml:space="preserve">Охрана окружающей среды</t>
  </si>
  <si>
    <t xml:space="preserve">Охрана объектов  растительного и животного мира и среды их  обитания</t>
  </si>
  <si>
    <t xml:space="preserve">Муниципальная программа «Экология и окружающая среда»</t>
  </si>
  <si>
    <t xml:space="preserve">07 0 00 00000</t>
  </si>
  <si>
    <t xml:space="preserve">Подпрограмма «Охрана окружающей среды»</t>
  </si>
  <si>
    <t xml:space="preserve">07 1 00 00000</t>
  </si>
  <si>
    <t xml:space="preserve">Основное мероприятие «Проведение обследований состояния окружающей среды и проведение мероприятий по охране окружающей среды»</t>
  </si>
  <si>
    <t xml:space="preserve">07 1 01 00000</t>
  </si>
  <si>
    <t xml:space="preserve">Организация мероприятий по охране окружающей среды в границах городского округа</t>
  </si>
  <si>
    <t xml:space="preserve">07 1 01 00370</t>
  </si>
  <si>
    <t xml:space="preserve">Основное мероприятие «Вовлечение населения в экологические мероприятия»</t>
  </si>
  <si>
    <t xml:space="preserve">07 1 03 00000</t>
  </si>
  <si>
    <t xml:space="preserve">07 1 03 00370</t>
  </si>
  <si>
    <t xml:space="preserve">Подпрограмма «Развитие лесного хозяйства»</t>
  </si>
  <si>
    <t xml:space="preserve">07 4 00 00000</t>
  </si>
  <si>
    <t xml:space="preserve">Основное мероприятие «Осуществление отдельных полномочий в области лесных отношений» </t>
  </si>
  <si>
    <t xml:space="preserve">07 4 01 00000</t>
  </si>
  <si>
    <t xml:space="preserve">Организация использования, охраны, защиты, воспроизводства городских лесов, лесов особо охраняемых природных территорий</t>
  </si>
  <si>
    <t xml:space="preserve">07 4 01 00640</t>
  </si>
  <si>
    <t xml:space="preserve">Подпрограмма «Региональная программа в области обращения с отходами, в том числе с твердыми коммунальными отходами»</t>
  </si>
  <si>
    <t xml:space="preserve">07 5 00 00000</t>
  </si>
  <si>
    <t xml:space="preserve">Федеральный проект «Чистая страна»</t>
  </si>
  <si>
    <t xml:space="preserve">07 5 G1 00000</t>
  </si>
  <si>
    <t xml:space="preserve">Организации деятельности по сбору, транспортированию, обработке, утилизации, обезвреживанию, захоронению твердых коммунальных отходов</t>
  </si>
  <si>
    <t xml:space="preserve">07 5 G1 00610</t>
  </si>
  <si>
    <t xml:space="preserve"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</si>
  <si>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 xml:space="preserve">07 5 G1 72420</t>
  </si>
  <si>
    <t xml:space="preserve">Образование</t>
  </si>
  <si>
    <t xml:space="preserve">Дошкольное образование</t>
  </si>
  <si>
    <t xml:space="preserve">Основное мероприятие «Проведение капитального ремонта объектов дошкольного образования»</t>
  </si>
  <si>
    <t xml:space="preserve">03 1 01 00000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</si>
  <si>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</si>
  <si>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 xml:space="preserve">03 1 01 72130</t>
  </si>
  <si>
    <t xml:space="preserve">Мероприятие по проведению капитального ремонта  в муниципальных дошкольных образовательных организациях за счет местного бюджета</t>
  </si>
  <si>
    <t xml:space="preserve">03 1 01 72590</t>
  </si>
  <si>
    <t xml:space="preserve">Мероприятие по проведению капитального ремонта  в муниципальных дошкольных образовательных организациях Московской области</t>
  </si>
  <si>
    <t xml:space="preserve">03 1 01 S2590</t>
  </si>
  <si>
    <t xml:space="preserve">Расходы на обеспечение деятельности (оказание услуг) муниципальных учреждений - дошкольные образовательные организации</t>
  </si>
  <si>
    <t xml:space="preserve">03 1 02 06040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</si>
  <si>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</si>
  <si>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03 1 02 62110</t>
  </si>
  <si>
    <t xml:space="preserve"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</si>
  <si>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03 1 02 62120</t>
  </si>
  <si>
    <t xml:space="preserve">Субсидии некоммерческим организациям (за исключением государственных (муниципальных) учреждений)</t>
  </si>
  <si>
    <t xml:space="preserve">630</t>
  </si>
  <si>
    <t xml:space="preserve">Подпрограмма «Доступная среда»</t>
  </si>
  <si>
    <t xml:space="preserve">04 2 00 00000</t>
  </si>
  <si>
    <t xml:space="preserve">Основное мероприятие «Создание безбарьерной среды на объектах социальной, инженерной и транспортной инфраструктуры в Московской области»</t>
  </si>
  <si>
    <t xml:space="preserve">04 2 02 00000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</si>
  <si>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</t>
  </si>
  <si>
    <t xml:space="preserve">04 2 02 70272</t>
  </si>
  <si>
    <t xml:space="preserve">Федеральный проект «Информационная инфраструктура»</t>
  </si>
  <si>
    <t xml:space="preserve">15 2 D2 00000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</si>
  <si>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</si>
  <si>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 xml:space="preserve">15 2 D2 70600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</si>
  <si>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</si>
  <si>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15 2 D2 S0600</t>
  </si>
  <si>
    <t xml:space="preserve">Подпрограмма «Строительство (реконструкция) объектов образования»</t>
  </si>
  <si>
    <t xml:space="preserve">18 3 00 00000</t>
  </si>
  <si>
    <t xml:space="preserve">Основное мероприятие «Организация строительства (реконструкции) объектов дошкольного образования»</t>
  </si>
  <si>
    <t xml:space="preserve">18 3 01 00000</t>
  </si>
  <si>
    <t xml:space="preserve">Проектирование и строительство дошкольных образовательных организаций</t>
  </si>
  <si>
    <t xml:space="preserve">18 3 01 S4440</t>
  </si>
  <si>
    <t xml:space="preserve">Общее образование</t>
  </si>
  <si>
    <t xml:space="preserve">Основное мероприятие «Финансовое обеспечение деятельности образовательных организаций»</t>
  </si>
  <si>
    <t xml:space="preserve">03 2 01 00000</t>
  </si>
  <si>
    <t xml:space="preserve">Расходы на обеспечение деятельности (оказание услуг) муниципальных учреждений - общеобразовательные организации</t>
  </si>
  <si>
    <t xml:space="preserve">03 2 01 06050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</si>
  <si>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</si>
  <si>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03 2 01 62200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</si>
  <si>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</si>
  <si>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03 2 03 62220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</si>
  <si>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за счет средств местного бюджета</t>
  </si>
  <si>
    <t xml:space="preserve">03 2 03 62230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</si>
  <si>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</si>
  <si>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 xml:space="preserve">03 2 03 72220</t>
  </si>
  <si>
    <t xml:space="preserve"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</si>
  <si>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 xml:space="preserve">03 2 05 00000</t>
  </si>
  <si>
    <t xml:space="preserve">03 2 05 06050</t>
  </si>
  <si>
    <t xml:space="preserve">03 5 00 00000</t>
  </si>
  <si>
    <t xml:space="preserve">03 5 01 00000</t>
  </si>
  <si>
    <t xml:space="preserve">Мероприятия в сфере образования</t>
  </si>
  <si>
    <t xml:space="preserve">03 5 01 00950</t>
  </si>
  <si>
    <t xml:space="preserve">Проведение городских и участие в областных соревнованиях-слетах "Школа безопасности"</t>
  </si>
  <si>
    <t xml:space="preserve">08 2 01 00341</t>
  </si>
  <si>
    <t xml:space="preserve">Федеральный проект «Современная школа»</t>
  </si>
  <si>
    <t xml:space="preserve">18 3 E1 00000</t>
  </si>
  <si>
    <t xml:space="preserve">Капитальные вложения в общеобразовательные организации в целях обеспечения односменного режима обучения</t>
  </si>
  <si>
    <t xml:space="preserve">18 3 E1 S4480</t>
  </si>
  <si>
    <t xml:space="preserve">Дополнительное образование детей</t>
  </si>
  <si>
    <t xml:space="preserve">Подпрограмма «Дополнительное образование, воспитание и психолого-социальное сопровождение детей»</t>
  </si>
  <si>
    <t xml:space="preserve">03 3 00 00000</t>
  </si>
  <si>
    <t xml:space="preserve">Основное мероприятие «Финансовое обеспечение оказания услуг (выполнения работ) организациями дополнительного образования»</t>
  </si>
  <si>
    <t xml:space="preserve">03 3 03 00000</t>
  </si>
  <si>
    <t xml:space="preserve">Расходы на обеспечение деятельности (оказание услуг) муниципальных учреждений - организации дополнительного образования</t>
  </si>
  <si>
    <t xml:space="preserve">03 3 03 06060</t>
  </si>
  <si>
    <t xml:space="preserve">Основное мероприятие "Обеспечение функционирования модели персонифицированного финансирования дополнительного образования детей"</t>
  </si>
  <si>
    <t xml:space="preserve">03 3 05 00000</t>
  </si>
  <si>
    <t xml:space="preserve">Внедрение и обеспечение функционирования модели персонифицированного финансирования дополнительного образования детей</t>
  </si>
  <si>
    <t xml:space="preserve">03 3 05 00940</t>
  </si>
  <si>
    <t xml:space="preserve">Федеральный проект «Культурная среда»</t>
  </si>
  <si>
    <t xml:space="preserve">03 3 A1 00000</t>
  </si>
  <si>
    <t xml:space="preserve">Государственная поддержка отрасли культуры (в части приобретения музыкальных инструментов, оборудования и учебных материалов для оснащения муниципальных учреждений дополнительного образования сферы культуры Московской области)</t>
  </si>
  <si>
    <t xml:space="preserve">03 3 A1 55195</t>
  </si>
  <si>
    <t xml:space="preserve"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</si>
  <si>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03 3 A1 S0480</t>
  </si>
  <si>
    <t xml:space="preserve">03 3 E4 00000</t>
  </si>
  <si>
    <t xml:space="preserve">Создание центров цифрового образования детей за счет средств местного бюджета</t>
  </si>
  <si>
    <t xml:space="preserve">03 3 E4 72190</t>
  </si>
  <si>
    <t xml:space="preserve">Повышение доступности объектов культуры, спорта, образования для инвалидов и маломобильных групп населения</t>
  </si>
  <si>
    <t xml:space="preserve">04 2 02 00960</t>
  </si>
  <si>
    <t xml:space="preserve">Молодежная политика </t>
  </si>
  <si>
    <t xml:space="preserve">Подпрограмма «Молодежь Подмосковья»</t>
  </si>
  <si>
    <t xml:space="preserve">13 4 00 00000</t>
  </si>
  <si>
    <t xml:space="preserve">Основное мероприятие «Организация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сотрудничество»</t>
  </si>
  <si>
    <t xml:space="preserve">13 4 01 00000</t>
  </si>
  <si>
    <t xml:space="preserve">Организация и осуществление мероприятий по работе с детьми и молодежью в городском округе</t>
  </si>
  <si>
    <t xml:space="preserve">13 4 01 00770</t>
  </si>
  <si>
    <t xml:space="preserve">Проведение капитального ремонта, технического переоснащения и благоустройства территорий учреждений в сфере молодежной политики</t>
  </si>
  <si>
    <t xml:space="preserve">13 4 01 00970</t>
  </si>
  <si>
    <t xml:space="preserve">Расходы на обеспечение деятельности (оказание услуг) муниципальных учреждений в сфере молодежной политики</t>
  </si>
  <si>
    <t xml:space="preserve">13 4 01 06020</t>
  </si>
  <si>
    <t xml:space="preserve">Другие вопросы в области образования</t>
  </si>
  <si>
    <t xml:space="preserve">Основное мероприятие «Реализация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детей»</t>
  </si>
  <si>
    <t xml:space="preserve">03 3 02 00000</t>
  </si>
  <si>
    <t xml:space="preserve">Стипендии в области образования, культуры и искусства</t>
  </si>
  <si>
    <t xml:space="preserve">03 3 02 01110</t>
  </si>
  <si>
    <t xml:space="preserve">Стипендии</t>
  </si>
  <si>
    <t xml:space="preserve">340</t>
  </si>
  <si>
    <t xml:space="preserve">03 5 01 00130</t>
  </si>
  <si>
    <t xml:space="preserve">Подпрограмма «Развитие системы отдыха и оздоровления детей»</t>
  </si>
  <si>
    <t xml:space="preserve">04 3 00 00000</t>
  </si>
  <si>
    <t xml:space="preserve">Основное мероприятие «Мероприятия по организации отдыха детей в каникулярное время, проводимые муниципальными образованиями Московской области»</t>
  </si>
  <si>
    <t xml:space="preserve">04 3 05 00000</t>
  </si>
  <si>
    <t xml:space="preserve">Мероприятия по организации отдыха детей в каникулярное время</t>
  </si>
  <si>
    <t xml:space="preserve">04 3 05 S2190</t>
  </si>
  <si>
    <t xml:space="preserve">Культура и кинематография </t>
  </si>
  <si>
    <t xml:space="preserve">Культура</t>
  </si>
  <si>
    <t xml:space="preserve">Подпрограмма «Развитие библиотечного дела»</t>
  </si>
  <si>
    <t xml:space="preserve">02 3 00 00000</t>
  </si>
  <si>
    <t xml:space="preserve">Основное мероприятие «Организация библиотечного обслуживания населения муниципальными библиотеками Московской области»</t>
  </si>
  <si>
    <t xml:space="preserve">02 3 01 00000</t>
  </si>
  <si>
    <t xml:space="preserve"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</si>
  <si>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 xml:space="preserve">02 3 01 00450</t>
  </si>
  <si>
    <t xml:space="preserve">Расходы на обеспечение деятельности (оказание услуг) муниципальных учреждений - библиотеки</t>
  </si>
  <si>
    <t xml:space="preserve">02 3 01 06100</t>
  </si>
  <si>
    <t xml:space="preserve">Подпрограмма «Развитие профессионального искусства, гастрольно-концертной и культурно-досуговой деятельности, кинематографии»</t>
  </si>
  <si>
    <t xml:space="preserve">02 4 00 00000</t>
  </si>
  <si>
    <t xml:space="preserve">Основное мероприятие «Обеспечение функций культурно-досуговых учреждений» </t>
  </si>
  <si>
    <t xml:space="preserve">02 4 05 00000</t>
  </si>
  <si>
    <t xml:space="preserve">Мероприятия в сфере культуры</t>
  </si>
  <si>
    <t xml:space="preserve">02 4 05 00500</t>
  </si>
  <si>
    <t xml:space="preserve">Расходы на обеспечение деятельности (оказание услуг) муниципальных учреждений - культурно-досуговые учреждения</t>
  </si>
  <si>
    <t xml:space="preserve">02 4 05 06110</t>
  </si>
  <si>
    <t xml:space="preserve">02 8 00 00000</t>
  </si>
  <si>
    <t xml:space="preserve">02 8 01 00000</t>
  </si>
  <si>
    <t xml:space="preserve">02 8 01 00500</t>
  </si>
  <si>
    <t xml:space="preserve">Подпрограмма «Развитие парков культуры и отдыха»</t>
  </si>
  <si>
    <t xml:space="preserve">02 9 00 00000</t>
  </si>
  <si>
    <t xml:space="preserve">Основное мероприятие «Соответствие нормативу обеспеченности парками культуры и отдыха»</t>
  </si>
  <si>
    <t xml:space="preserve">02 9 01 00000</t>
  </si>
  <si>
    <t xml:space="preserve">Создание условий для массового отдыха жителей городского округа </t>
  </si>
  <si>
    <t xml:space="preserve">02 9 01 01010</t>
  </si>
  <si>
    <t xml:space="preserve"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</si>
  <si>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 xml:space="preserve">04 2 02 S1560</t>
  </si>
  <si>
    <t xml:space="preserve">Основное мероприятие «Цифровая культура»</t>
  </si>
  <si>
    <t xml:space="preserve">15 2 04 00000</t>
  </si>
  <si>
    <t xml:space="preserve">Цифровая культура</t>
  </si>
  <si>
    <t xml:space="preserve">15 2 04 01180</t>
  </si>
  <si>
    <t xml:space="preserve">Создание новых и (или) благоустройство существующих парков культуры и отдыха</t>
  </si>
  <si>
    <t xml:space="preserve">17 1 F2 S0070</t>
  </si>
  <si>
    <t xml:space="preserve">Другие вопросы в области культуры, кинематографии</t>
  </si>
  <si>
    <t xml:space="preserve">02 8 01 00130</t>
  </si>
  <si>
    <t xml:space="preserve">Социальная политика</t>
  </si>
  <si>
    <t xml:space="preserve">Пенсионное обеспечение</t>
  </si>
  <si>
    <t xml:space="preserve">Основное мероприятие «Предоставление государственных гарантий муниципальным служащим, поощрение за муниципальную службу»</t>
  </si>
  <si>
    <t xml:space="preserve">04 1 18 00000</t>
  </si>
  <si>
    <t xml:space="preserve">Предоставление доплаты за выслугу лет к трудовой пенсии муниципальным служащим за счет средств местного бюджета</t>
  </si>
  <si>
    <t xml:space="preserve">04 1 18 00840</t>
  </si>
  <si>
    <t xml:space="preserve">Социальное обеспечение населения</t>
  </si>
  <si>
    <t xml:space="preserve">Муниципальная программа «Здравоохранение»                    </t>
  </si>
  <si>
    <t xml:space="preserve">01 0 00 00000</t>
  </si>
  <si>
    <t xml:space="preserve">Подпрограмма «Финансовое обеспечение системы организации медицинской помощи»</t>
  </si>
  <si>
    <t xml:space="preserve">01 5 00 00000</t>
  </si>
  <si>
    <t xml:space="preserve">Основное мероприятие «Развитие мер социальной поддержки медицинских работников»</t>
  </si>
  <si>
    <t xml:space="preserve">01 5 03 00000</t>
  </si>
  <si>
    <t xml:space="preserve">Создание условий для оказания медицинской помощи населению на территории городского округа  в соответствии с территориальной программой государственных гарантий бесплатного оказания гражданам медицинской помощи</t>
  </si>
  <si>
    <t xml:space="preserve">01 5 03 00420</t>
  </si>
  <si>
    <t xml:space="preserve">Публичные нормативные социальные выплаты гражданам</t>
  </si>
  <si>
    <t xml:space="preserve">310</t>
  </si>
  <si>
    <t xml:space="preserve">Предоставление гражданам субсидий на оплату жилого помещения и коммунальных услуг</t>
  </si>
  <si>
    <t xml:space="preserve">04 1 03 61410</t>
  </si>
  <si>
    <t xml:space="preserve">Муниципальная программа «Жилище»                    </t>
  </si>
  <si>
    <t xml:space="preserve">09 0 00 00000</t>
  </si>
  <si>
    <t xml:space="preserve">Подпрограмма «Социальная ипотека»</t>
  </si>
  <si>
    <t xml:space="preserve">09 4 00 00000</t>
  </si>
  <si>
    <t xml:space="preserve">Основное мероприятие «I этап реализации подпрограммы 4. Компенсация оплаты основного долга по ипотечному жилищному кредиту»</t>
  </si>
  <si>
    <t xml:space="preserve">09 4 01 00000</t>
  </si>
  <si>
    <t xml:space="preserve">Компенсация оплаты основного долга по ипотечному жилищному кредиту</t>
  </si>
  <si>
    <t xml:space="preserve">09 4 01 S0220</t>
  </si>
  <si>
    <t xml:space="preserve">Подпрограмма «Обеспечение жильем отдельных категорий граждан, установленных федеральным законодательством»</t>
  </si>
  <si>
    <t xml:space="preserve">09 8 00 00000</t>
  </si>
  <si>
    <t xml:space="preserve">Основное мероприятие «Оказание государственной поддержки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</si>
  <si>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 xml:space="preserve">09 8 02 00000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</si>
  <si>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</si>
  <si>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 xml:space="preserve">09 8 02 51760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</si>
  <si>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 за счет средств местного бюджета</t>
  </si>
  <si>
    <t xml:space="preserve">09 8 02 71760</t>
  </si>
  <si>
    <t xml:space="preserve">Охрана семьи и детства</t>
  </si>
  <si>
    <t xml:space="preserve">Подпрограмма «Обеспечение жильем молодых семей»</t>
  </si>
  <si>
    <t xml:space="preserve">09 2 00 00000</t>
  </si>
  <si>
    <t xml:space="preserve">Основное мероприятие «Оказание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строительства»</t>
  </si>
  <si>
    <t xml:space="preserve">09 2 01 00000</t>
  </si>
  <si>
    <t xml:space="preserve">Реализация мероприятий по обеспечению жильем молодых семей за счет средств местного бюджета</t>
  </si>
  <si>
    <t xml:space="preserve">09 2 01 74970</t>
  </si>
  <si>
    <t xml:space="preserve">Реализация мероприятий по обеспечению жильем молодых семей</t>
  </si>
  <si>
    <t xml:space="preserve">09 2 01 L4970</t>
  </si>
  <si>
    <t xml:space="preserve">Подпрограмма «Обеспечение жильем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</si>
  <si>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09 3 00 00000</t>
  </si>
  <si>
    <t xml:space="preserve">Основное мероприятие «Оказание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</si>
  <si>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09 3 01 00000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</si>
  <si>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</si>
  <si>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09 3 01 60820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</si>
  <si>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</si>
  <si>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 xml:space="preserve">09 3 01 70820</t>
  </si>
  <si>
    <t xml:space="preserve">Физическая культура и спорт</t>
  </si>
  <si>
    <t xml:space="preserve">Физическая культура </t>
  </si>
  <si>
    <t xml:space="preserve">Муниципальная программа «Спорт»                    </t>
  </si>
  <si>
    <t xml:space="preserve">05 0 00 00000</t>
  </si>
  <si>
    <t xml:space="preserve">Подпрограмма «Развитие физической культуры и спорта»</t>
  </si>
  <si>
    <t xml:space="preserve">05 1 00 00000</t>
  </si>
  <si>
    <t xml:space="preserve"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</si>
  <si>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 xml:space="preserve">05 1 01 00000</t>
  </si>
  <si>
    <t xml:space="preserve">Организация проведения официальных физкультурно-оздоровительных и спортивных мероприятий</t>
  </si>
  <si>
    <t xml:space="preserve">05 1 01 00570</t>
  </si>
  <si>
    <t xml:space="preserve">Расходы на обеспечение деятельности (оказание услуг) муниципальных учреждений в сфере физической культуры и спорта</t>
  </si>
  <si>
    <t xml:space="preserve">05 1 01 06140</t>
  </si>
  <si>
    <t xml:space="preserve">Спорт высших достижений</t>
  </si>
  <si>
    <t xml:space="preserve">Подпрограмма «Подготовка спортивного резерва»</t>
  </si>
  <si>
    <t xml:space="preserve">05 3 00 00000</t>
  </si>
  <si>
    <t xml:space="preserve">Основное мероприятие «Подготовка спортивных сборных команд»</t>
  </si>
  <si>
    <t xml:space="preserve">05 3 01 00000</t>
  </si>
  <si>
    <t xml:space="preserve">Обеспечение членов спортивных сборных команд спортивной экипировкой</t>
  </si>
  <si>
    <t xml:space="preserve">05 3 01 00560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</si>
  <si>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</t>
  </si>
  <si>
    <t xml:space="preserve">05 3 01 06150</t>
  </si>
  <si>
    <t xml:space="preserve">Средства массовой информации</t>
  </si>
  <si>
    <t xml:space="preserve">Другие вопросы в области средств массовой информации</t>
  </si>
  <si>
    <t xml:space="preserve">Обслуживание государственного (муниципального) долга</t>
  </si>
  <si>
    <t xml:space="preserve">Обслуживание  государственного (муниципального) внутреннего  долга</t>
  </si>
  <si>
    <t xml:space="preserve">Подпрограмма «Управление муниципальными финансами»</t>
  </si>
  <si>
    <t xml:space="preserve">12 4 00 00000</t>
  </si>
  <si>
    <t xml:space="preserve">Основное мероприятие «Управление муниципальным долгом»</t>
  </si>
  <si>
    <t xml:space="preserve">12 4 06 00000</t>
  </si>
  <si>
    <t xml:space="preserve">Обслуживание муниципального долга </t>
  </si>
  <si>
    <t xml:space="preserve">12 4 06 00800</t>
  </si>
  <si>
    <t xml:space="preserve">700</t>
  </si>
  <si>
    <t xml:space="preserve">Обслуживание муниципального долга</t>
  </si>
  <si>
    <t xml:space="preserve">730</t>
  </si>
  <si>
    <t xml:space="preserve">ВСЕГО РАСХОДОВ</t>
  </si>
  <si>
    <t xml:space="preserve">Приложение 4</t>
  </si>
  <si>
    <t xml:space="preserve">            к решению Совета депутатов городского округа Фрязино</t>
  </si>
  <si>
    <t xml:space="preserve">                                             от  28.05.2020   №  421</t>
  </si>
  <si>
    <t xml:space="preserve">городского округа Фрязино "О бюджете городского округа Фрязино на 2020 год </t>
  </si>
  <si>
    <t xml:space="preserve">ВЕДОМСТВЕННАЯ СТРУКТУРА РАСХОДОВ БЮДЖЕТА ГОРОДСКОГО ОКРУГА ФРЯЗИНО НА 2020 ГОД И НА ПЛАНОВЫЙ ПЕРИОД 2021 И 2022 ГОДОВ</t>
  </si>
  <si>
    <t xml:space="preserve">Код</t>
  </si>
  <si>
    <t xml:space="preserve">Целевая
статья</t>
  </si>
  <si>
    <t xml:space="preserve">Совет депутатов городского округа Фрязино</t>
  </si>
  <si>
    <t xml:space="preserve"> Администрация городского округа Фрязино</t>
  </si>
  <si>
    <t xml:space="preserve">111</t>
  </si>
  <si>
    <t xml:space="preserve">Управление образования администрации городского округа Фрязино</t>
  </si>
  <si>
    <t xml:space="preserve">112</t>
  </si>
  <si>
    <t xml:space="preserve">Финансовое управление администрации городского округа Фрязино</t>
  </si>
  <si>
    <t xml:space="preserve">115</t>
  </si>
  <si>
    <t xml:space="preserve">Контрольно-счетная  палата городского округа Фрязино</t>
  </si>
  <si>
    <t xml:space="preserve">116</t>
  </si>
  <si>
    <t xml:space="preserve">Приложение 5</t>
  </si>
  <si>
    <t xml:space="preserve">"О внесении изменений в решение</t>
  </si>
  <si>
    <t xml:space="preserve">Совета депутатов городского округа Фрязино</t>
  </si>
  <si>
    <t xml:space="preserve">       "О бюджете городского округа Фрязино на 2020 год</t>
  </si>
  <si>
    <t xml:space="preserve">РАСПРЕДЕЛЕНИЕ БЮДЖЕТНЫХ АССИГНОВАНИЙ  БЮДЖЕТА ГОРОДСКОГО ОКРУГА ФРЯЗИНО </t>
  </si>
  <si>
    <t xml:space="preserve">ПО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</t>
  </si>
  <si>
    <t xml:space="preserve">Вид
расходов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</si>
  <si>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</si>
  <si>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Итого по муниципальным программам</t>
  </si>
  <si>
    <t xml:space="preserve">Итого по непрограммным видам деятельности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</si>
</sst>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  <charset val="1"/>
    </font>
    <font>
      <b val="true"/>
      <sz val="12"/>
      <name val="Arial"/>
      <family val="2"/>
      <charset val="204"/>
    </font>
    <font>
      <b val="true"/>
      <sz val="11"/>
      <name val="Calibri"/>
      <family val="2"/>
      <charset val="204"/>
    </font>
    <font>
      <sz val="12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EE"/>
        <bgColor rgb="FFFFFFFF"/>
      </patternFill>
    </fill>
    <fill>
      <patternFill patternType="solid">
        <fgColor rgb="FFFFFFFF"/>
        <bgColor rgb="FFFFEBEE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8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8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6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3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4" fontId="6" fillId="3" borderId="1" xfId="22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4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5" fontId="8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9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10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8" fillId="3" borderId="4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4" xfId="20" builtinId="53" customBuiltin="true"/>
    <cellStyle name="Обычный 2" xfId="21" builtinId="53" customBuiltin="true"/>
    <cellStyle name="Обычный 3" xfId="22" builtinId="53" customBuiltin="true"/>
    <cellStyle name="Обычный 4" xfId="23" builtinId="53" customBuiltin="true"/>
    <cellStyle name="Обычный 5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EB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H1109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5" activeCellId="0" sqref="B5"/>
    </sheetView>
  </sheetViews>
  <sheetFormatPr defaultRowHeight="15" zeroHeight="false" outlineLevelRow="0" outlineLevelCol="0"/>
  <cols>
    <col collapsed="false" customWidth="true" hidden="false" outlineLevel="0" max="1" min="1" style="1" width="70.66"/>
    <col collapsed="false" customWidth="true" hidden="false" outlineLevel="0" max="2" min="2" style="1" width="8.89"/>
    <col collapsed="false" customWidth="true" hidden="false" outlineLevel="0" max="3" min="3" style="1" width="7.11"/>
    <col collapsed="false" customWidth="true" hidden="false" outlineLevel="0" max="4" min="4" style="2" width="17"/>
    <col collapsed="false" customWidth="true" hidden="false" outlineLevel="0" max="5" min="5" style="1" width="7.44"/>
    <col collapsed="false" customWidth="true" hidden="false" outlineLevel="0" max="6" min="6" style="1" width="14.66"/>
    <col collapsed="false" customWidth="true" hidden="false" outlineLevel="0" max="7" min="7" style="1" width="15.66"/>
    <col collapsed="false" customWidth="true" hidden="false" outlineLevel="0" max="8" min="8" style="1" width="15"/>
    <col collapsed="false" customWidth="true" hidden="false" outlineLevel="0" max="9" min="9" style="1" width="13.66"/>
    <col collapsed="false" customWidth="true" hidden="false" outlineLevel="0" max="10" min="10" style="1" width="14.55"/>
    <col collapsed="false" customWidth="true" hidden="false" outlineLevel="0" max="169" min="11" style="1" width="9.33"/>
    <col collapsed="false" customWidth="true" hidden="false" outlineLevel="0" max="170" min="170" style="1" width="70.66"/>
    <col collapsed="false" customWidth="true" hidden="false" outlineLevel="0" max="171" min="171" style="1" width="8.89"/>
    <col collapsed="false" customWidth="true" hidden="false" outlineLevel="0" max="172" min="172" style="1" width="7.11"/>
    <col collapsed="false" customWidth="true" hidden="false" outlineLevel="0" max="173" min="173" style="1" width="17"/>
    <col collapsed="false" customWidth="true" hidden="false" outlineLevel="0" max="174" min="174" style="1" width="7.44"/>
    <col collapsed="false" customWidth="true" hidden="false" outlineLevel="0" max="175" min="175" style="1" width="21.1"/>
    <col collapsed="false" customWidth="true" hidden="false" outlineLevel="0" max="425" min="176" style="1" width="9.33"/>
    <col collapsed="false" customWidth="true" hidden="false" outlineLevel="0" max="426" min="426" style="1" width="70.66"/>
    <col collapsed="false" customWidth="true" hidden="false" outlineLevel="0" max="427" min="427" style="1" width="8.89"/>
    <col collapsed="false" customWidth="true" hidden="false" outlineLevel="0" max="428" min="428" style="1" width="7.11"/>
    <col collapsed="false" customWidth="true" hidden="false" outlineLevel="0" max="429" min="429" style="1" width="17"/>
    <col collapsed="false" customWidth="true" hidden="false" outlineLevel="0" max="430" min="430" style="1" width="7.44"/>
    <col collapsed="false" customWidth="true" hidden="false" outlineLevel="0" max="431" min="431" style="1" width="21.1"/>
    <col collapsed="false" customWidth="true" hidden="false" outlineLevel="0" max="681" min="432" style="1" width="9.33"/>
    <col collapsed="false" customWidth="true" hidden="false" outlineLevel="0" max="682" min="682" style="1" width="70.66"/>
    <col collapsed="false" customWidth="true" hidden="false" outlineLevel="0" max="683" min="683" style="1" width="8.89"/>
    <col collapsed="false" customWidth="true" hidden="false" outlineLevel="0" max="684" min="684" style="1" width="7.11"/>
    <col collapsed="false" customWidth="true" hidden="false" outlineLevel="0" max="685" min="685" style="1" width="17"/>
    <col collapsed="false" customWidth="true" hidden="false" outlineLevel="0" max="686" min="686" style="1" width="7.44"/>
    <col collapsed="false" customWidth="true" hidden="false" outlineLevel="0" max="687" min="687" style="1" width="21.1"/>
    <col collapsed="false" customWidth="true" hidden="false" outlineLevel="0" max="937" min="688" style="1" width="9.33"/>
    <col collapsed="false" customWidth="true" hidden="false" outlineLevel="0" max="938" min="938" style="1" width="70.66"/>
    <col collapsed="false" customWidth="true" hidden="false" outlineLevel="0" max="939" min="939" style="1" width="8.89"/>
    <col collapsed="false" customWidth="true" hidden="false" outlineLevel="0" max="940" min="940" style="1" width="7.11"/>
    <col collapsed="false" customWidth="true" hidden="false" outlineLevel="0" max="941" min="941" style="1" width="17"/>
    <col collapsed="false" customWidth="true" hidden="false" outlineLevel="0" max="942" min="942" style="1" width="7.44"/>
    <col collapsed="false" customWidth="true" hidden="false" outlineLevel="0" max="943" min="943" style="1" width="21.1"/>
    <col collapsed="false" customWidth="true" hidden="false" outlineLevel="0" max="1025" min="944" style="1" width="9.33"/>
  </cols>
  <sheetData>
    <row r="2" customFormat="false" ht="15" hidden="false" customHeight="false" outlineLevel="0" collapsed="false">
      <c r="A2" s="3"/>
      <c r="B2" s="4" t="s">
        <v>0</v>
      </c>
      <c r="C2" s="4"/>
      <c r="D2" s="4"/>
      <c r="E2" s="4"/>
      <c r="F2" s="4"/>
      <c r="G2" s="4"/>
    </row>
    <row r="3" customFormat="false" ht="15" hidden="false" customHeight="true" outlineLevel="0" collapsed="false">
      <c r="A3" s="3"/>
      <c r="B3" s="5" t="s">
        <v>1</v>
      </c>
      <c r="C3" s="5"/>
      <c r="D3" s="5"/>
      <c r="E3" s="5"/>
      <c r="F3" s="5"/>
      <c r="G3" s="5"/>
    </row>
    <row r="4" customFormat="false" ht="15" hidden="false" customHeight="false" outlineLevel="0" collapsed="false">
      <c r="A4" s="3"/>
      <c r="B4" s="4" t="s">
        <v>2</v>
      </c>
      <c r="C4" s="4"/>
      <c r="D4" s="4"/>
      <c r="E4" s="4"/>
      <c r="F4" s="4"/>
      <c r="G4" s="4"/>
    </row>
    <row r="5" customFormat="false" ht="15.6" hidden="false" customHeight="false" outlineLevel="0" collapsed="false">
      <c r="A5" s="3"/>
      <c r="B5" s="4" t="s">
        <v>3</v>
      </c>
      <c r="C5" s="4"/>
      <c r="D5" s="4"/>
      <c r="E5" s="4"/>
      <c r="F5" s="4"/>
      <c r="G5" s="4"/>
    </row>
    <row r="6" customFormat="false" ht="15.6" hidden="false" customHeight="false" outlineLevel="0" collapsed="false">
      <c r="A6" s="6" t="s">
        <v>4</v>
      </c>
      <c r="B6" s="6"/>
      <c r="C6" s="6"/>
      <c r="D6" s="6"/>
      <c r="E6" s="6"/>
      <c r="F6" s="6"/>
      <c r="G6" s="6"/>
    </row>
    <row r="7" customFormat="false" ht="15" hidden="false" customHeight="true" outlineLevel="0" collapsed="false">
      <c r="A7" s="3"/>
      <c r="B7" s="7" t="s">
        <v>5</v>
      </c>
      <c r="C7" s="7"/>
      <c r="D7" s="7"/>
      <c r="E7" s="7"/>
      <c r="F7" s="7"/>
      <c r="G7" s="7"/>
    </row>
    <row r="10" customFormat="false" ht="39.6" hidden="false" customHeight="true" outlineLevel="0" collapsed="false">
      <c r="A10" s="8" t="s">
        <v>6</v>
      </c>
      <c r="B10" s="8"/>
      <c r="C10" s="8"/>
      <c r="D10" s="8"/>
      <c r="E10" s="8"/>
      <c r="F10" s="8"/>
      <c r="G10" s="8"/>
      <c r="H10" s="8"/>
    </row>
    <row r="11" customFormat="false" ht="49.2" hidden="false" customHeight="true" outlineLevel="0" collapsed="false">
      <c r="A11" s="8" t="s">
        <v>7</v>
      </c>
      <c r="B11" s="8"/>
      <c r="C11" s="8"/>
      <c r="D11" s="8"/>
      <c r="E11" s="8"/>
      <c r="F11" s="8"/>
      <c r="G11" s="8"/>
      <c r="H11" s="8"/>
    </row>
    <row r="12" customFormat="false" ht="15.6" hidden="false" customHeight="true" outlineLevel="0" collapsed="false">
      <c r="A12" s="8" t="s">
        <v>8</v>
      </c>
      <c r="B12" s="8"/>
      <c r="C12" s="8"/>
      <c r="D12" s="8"/>
      <c r="E12" s="8"/>
      <c r="F12" s="8"/>
      <c r="G12" s="8"/>
      <c r="H12" s="8"/>
    </row>
    <row r="14" customFormat="false" ht="15" hidden="false" customHeight="false" outlineLevel="0" collapsed="false">
      <c r="G14" s="9"/>
    </row>
    <row r="15" customFormat="false" ht="15.6" hidden="false" customHeight="true" outlineLevel="0" collapsed="false">
      <c r="A15" s="10" t="s">
        <v>9</v>
      </c>
      <c r="B15" s="10" t="s">
        <v>10</v>
      </c>
      <c r="C15" s="10" t="s">
        <v>11</v>
      </c>
      <c r="D15" s="10" t="s">
        <v>12</v>
      </c>
      <c r="E15" s="10" t="s">
        <v>13</v>
      </c>
      <c r="F15" s="11" t="s">
        <v>14</v>
      </c>
      <c r="G15" s="11"/>
      <c r="H15" s="11"/>
    </row>
    <row r="16" customFormat="false" ht="15" hidden="false" customHeight="false" outlineLevel="0" collapsed="false">
      <c r="A16" s="10"/>
      <c r="B16" s="10"/>
      <c r="C16" s="10"/>
      <c r="D16" s="10"/>
      <c r="E16" s="10"/>
      <c r="F16" s="12" t="n">
        <v>2020</v>
      </c>
      <c r="G16" s="12" t="n">
        <v>2021</v>
      </c>
      <c r="H16" s="12" t="n">
        <v>2022</v>
      </c>
    </row>
    <row r="17" customFormat="false" ht="15" hidden="false" customHeight="false" outlineLevel="0" collapsed="false">
      <c r="A17" s="10"/>
      <c r="B17" s="10"/>
      <c r="C17" s="10"/>
      <c r="D17" s="10"/>
      <c r="E17" s="10"/>
      <c r="F17" s="12"/>
      <c r="G17" s="12"/>
      <c r="H17" s="12"/>
    </row>
    <row r="18" customFormat="false" ht="15.6" hidden="false" customHeight="false" outlineLevel="0" collapsed="false">
      <c r="A18" s="13" t="s">
        <v>15</v>
      </c>
      <c r="B18" s="14" t="s">
        <v>16</v>
      </c>
      <c r="C18" s="14"/>
      <c r="D18" s="14"/>
      <c r="E18" s="14"/>
      <c r="F18" s="15" t="n">
        <f aca="false">F19+F26+F39+F78+F104+F108+F100</f>
        <v>288922.4</v>
      </c>
      <c r="G18" s="15" t="n">
        <f aca="false">G19+G26+G39+G78+G104+G108+G100</f>
        <v>274399.7</v>
      </c>
      <c r="H18" s="15" t="n">
        <f aca="false">H19+H26+H39+H78+H104+H108+H100</f>
        <v>278546.4</v>
      </c>
    </row>
    <row r="19" customFormat="false" ht="30" hidden="false" customHeight="false" outlineLevel="0" collapsed="false">
      <c r="A19" s="16" t="s">
        <v>17</v>
      </c>
      <c r="B19" s="17" t="s">
        <v>16</v>
      </c>
      <c r="C19" s="17" t="s">
        <v>18</v>
      </c>
      <c r="D19" s="17"/>
      <c r="E19" s="17"/>
      <c r="F19" s="18" t="n">
        <f aca="false">F20</f>
        <v>2469.4</v>
      </c>
      <c r="G19" s="18" t="n">
        <f aca="false">G20</f>
        <v>2469.4</v>
      </c>
      <c r="H19" s="18" t="n">
        <f aca="false">H20</f>
        <v>2469.4</v>
      </c>
    </row>
    <row r="20" customFormat="false" ht="30" hidden="false" customHeight="false" outlineLevel="0" collapsed="false">
      <c r="A20" s="19" t="s">
        <v>19</v>
      </c>
      <c r="B20" s="17" t="s">
        <v>16</v>
      </c>
      <c r="C20" s="17" t="s">
        <v>18</v>
      </c>
      <c r="D20" s="20" t="s">
        <v>20</v>
      </c>
      <c r="E20" s="17"/>
      <c r="F20" s="18" t="n">
        <f aca="false">F21</f>
        <v>2469.4</v>
      </c>
      <c r="G20" s="18" t="n">
        <f aca="false">G21</f>
        <v>2469.4</v>
      </c>
      <c r="H20" s="18" t="n">
        <f aca="false">H21</f>
        <v>2469.4</v>
      </c>
    </row>
    <row r="21" customFormat="false" ht="15" hidden="false" customHeight="false" outlineLevel="0" collapsed="false">
      <c r="A21" s="19" t="s">
        <v>21</v>
      </c>
      <c r="B21" s="17" t="s">
        <v>16</v>
      </c>
      <c r="C21" s="17" t="s">
        <v>18</v>
      </c>
      <c r="D21" s="20" t="s">
        <v>22</v>
      </c>
      <c r="E21" s="17"/>
      <c r="F21" s="18" t="n">
        <f aca="false">F22</f>
        <v>2469.4</v>
      </c>
      <c r="G21" s="18" t="n">
        <f aca="false">G22</f>
        <v>2469.4</v>
      </c>
      <c r="H21" s="18" t="n">
        <f aca="false">H22</f>
        <v>2469.4</v>
      </c>
    </row>
    <row r="22" customFormat="false" ht="30" hidden="false" customHeight="false" outlineLevel="0" collapsed="false">
      <c r="A22" s="19" t="s">
        <v>23</v>
      </c>
      <c r="B22" s="17" t="s">
        <v>16</v>
      </c>
      <c r="C22" s="17" t="s">
        <v>18</v>
      </c>
      <c r="D22" s="20" t="s">
        <v>24</v>
      </c>
      <c r="E22" s="17"/>
      <c r="F22" s="18" t="n">
        <f aca="false">F23</f>
        <v>2469.4</v>
      </c>
      <c r="G22" s="18" t="n">
        <f aca="false">G23</f>
        <v>2469.4</v>
      </c>
      <c r="H22" s="18" t="n">
        <f aca="false">H23</f>
        <v>2469.4</v>
      </c>
    </row>
    <row r="23" customFormat="false" ht="15" hidden="false" customHeight="false" outlineLevel="0" collapsed="false">
      <c r="A23" s="19" t="s">
        <v>25</v>
      </c>
      <c r="B23" s="17" t="s">
        <v>16</v>
      </c>
      <c r="C23" s="17" t="s">
        <v>18</v>
      </c>
      <c r="D23" s="20" t="s">
        <v>26</v>
      </c>
      <c r="E23" s="17"/>
      <c r="F23" s="18" t="n">
        <f aca="false">F24</f>
        <v>2469.4</v>
      </c>
      <c r="G23" s="18" t="n">
        <f aca="false">G24</f>
        <v>2469.4</v>
      </c>
      <c r="H23" s="18" t="n">
        <f aca="false">H24</f>
        <v>2469.4</v>
      </c>
    </row>
    <row r="24" customFormat="false" ht="60" hidden="false" customHeight="false" outlineLevel="0" collapsed="false">
      <c r="A24" s="21" t="s">
        <v>27</v>
      </c>
      <c r="B24" s="17" t="s">
        <v>16</v>
      </c>
      <c r="C24" s="17" t="s">
        <v>18</v>
      </c>
      <c r="D24" s="20" t="s">
        <v>26</v>
      </c>
      <c r="E24" s="17" t="s">
        <v>28</v>
      </c>
      <c r="F24" s="18" t="n">
        <f aca="false">F25</f>
        <v>2469.4</v>
      </c>
      <c r="G24" s="18" t="n">
        <f aca="false">G25</f>
        <v>2469.4</v>
      </c>
      <c r="H24" s="18" t="n">
        <f aca="false">H25</f>
        <v>2469.4</v>
      </c>
    </row>
    <row r="25" customFormat="false" ht="30" hidden="false" customHeight="false" outlineLevel="0" collapsed="false">
      <c r="A25" s="21" t="s">
        <v>29</v>
      </c>
      <c r="B25" s="17" t="s">
        <v>16</v>
      </c>
      <c r="C25" s="17" t="s">
        <v>18</v>
      </c>
      <c r="D25" s="20" t="s">
        <v>26</v>
      </c>
      <c r="E25" s="17" t="s">
        <v>30</v>
      </c>
      <c r="F25" s="18" t="n">
        <f aca="false">Прил_4!G38</f>
        <v>2469.4</v>
      </c>
      <c r="G25" s="18" t="n">
        <f aca="false">Прил_4!H38</f>
        <v>2469.4</v>
      </c>
      <c r="H25" s="18" t="n">
        <f aca="false">Прил_4!I38</f>
        <v>2469.4</v>
      </c>
    </row>
    <row r="26" customFormat="false" ht="45" hidden="false" customHeight="false" outlineLevel="0" collapsed="false">
      <c r="A26" s="16" t="s">
        <v>31</v>
      </c>
      <c r="B26" s="17" t="s">
        <v>16</v>
      </c>
      <c r="C26" s="17" t="s">
        <v>32</v>
      </c>
      <c r="D26" s="17"/>
      <c r="E26" s="17"/>
      <c r="F26" s="18" t="n">
        <f aca="false">F27</f>
        <v>6613.9</v>
      </c>
      <c r="G26" s="18" t="n">
        <f aca="false">G27</f>
        <v>6731.9</v>
      </c>
      <c r="H26" s="18" t="n">
        <f aca="false">H27</f>
        <v>6731.9</v>
      </c>
    </row>
    <row r="27" customFormat="false" ht="30" hidden="false" customHeight="false" outlineLevel="0" collapsed="false">
      <c r="A27" s="19" t="s">
        <v>33</v>
      </c>
      <c r="B27" s="17" t="s">
        <v>16</v>
      </c>
      <c r="C27" s="17" t="s">
        <v>32</v>
      </c>
      <c r="D27" s="20" t="s">
        <v>34</v>
      </c>
      <c r="E27" s="17"/>
      <c r="F27" s="18" t="n">
        <f aca="false">F28+F31+F34</f>
        <v>6613.9</v>
      </c>
      <c r="G27" s="18" t="n">
        <f aca="false">G28+G31+G34</f>
        <v>6731.9</v>
      </c>
      <c r="H27" s="18" t="n">
        <f aca="false">H28+H31+H34</f>
        <v>6731.9</v>
      </c>
    </row>
    <row r="28" customFormat="false" ht="30" hidden="false" customHeight="false" outlineLevel="0" collapsed="false">
      <c r="A28" s="22" t="s">
        <v>35</v>
      </c>
      <c r="B28" s="17" t="s">
        <v>16</v>
      </c>
      <c r="C28" s="17" t="s">
        <v>32</v>
      </c>
      <c r="D28" s="20" t="s">
        <v>36</v>
      </c>
      <c r="E28" s="17"/>
      <c r="F28" s="18" t="n">
        <f aca="false">F29</f>
        <v>2314.2</v>
      </c>
      <c r="G28" s="18" t="n">
        <f aca="false">G29</f>
        <v>2314.2</v>
      </c>
      <c r="H28" s="18" t="n">
        <f aca="false">H29</f>
        <v>2314.2</v>
      </c>
    </row>
    <row r="29" customFormat="false" ht="60" hidden="false" customHeight="false" outlineLevel="0" collapsed="false">
      <c r="A29" s="21" t="s">
        <v>27</v>
      </c>
      <c r="B29" s="17" t="s">
        <v>16</v>
      </c>
      <c r="C29" s="17" t="s">
        <v>32</v>
      </c>
      <c r="D29" s="20" t="s">
        <v>36</v>
      </c>
      <c r="E29" s="17" t="s">
        <v>28</v>
      </c>
      <c r="F29" s="18" t="n">
        <f aca="false">F30</f>
        <v>2314.2</v>
      </c>
      <c r="G29" s="18" t="n">
        <f aca="false">G30</f>
        <v>2314.2</v>
      </c>
      <c r="H29" s="18" t="n">
        <f aca="false">H30</f>
        <v>2314.2</v>
      </c>
    </row>
    <row r="30" customFormat="false" ht="30" hidden="false" customHeight="false" outlineLevel="0" collapsed="false">
      <c r="A30" s="21" t="s">
        <v>29</v>
      </c>
      <c r="B30" s="17" t="s">
        <v>16</v>
      </c>
      <c r="C30" s="17" t="s">
        <v>32</v>
      </c>
      <c r="D30" s="20" t="s">
        <v>36</v>
      </c>
      <c r="E30" s="17" t="s">
        <v>30</v>
      </c>
      <c r="F30" s="18" t="n">
        <f aca="false">Прил_4!G21</f>
        <v>2314.2</v>
      </c>
      <c r="G30" s="18" t="n">
        <f aca="false">Прил_4!H21</f>
        <v>2314.2</v>
      </c>
      <c r="H30" s="18" t="n">
        <f aca="false">Прил_4!I21</f>
        <v>2314.2</v>
      </c>
    </row>
    <row r="31" customFormat="false" ht="30" hidden="false" customHeight="false" outlineLevel="0" collapsed="false">
      <c r="A31" s="22" t="s">
        <v>37</v>
      </c>
      <c r="B31" s="17" t="s">
        <v>16</v>
      </c>
      <c r="C31" s="17" t="s">
        <v>32</v>
      </c>
      <c r="D31" s="20" t="s">
        <v>38</v>
      </c>
      <c r="E31" s="17"/>
      <c r="F31" s="18" t="n">
        <f aca="false">F32</f>
        <v>1527.7</v>
      </c>
      <c r="G31" s="18" t="n">
        <f aca="false">G32</f>
        <v>1527.7</v>
      </c>
      <c r="H31" s="18" t="n">
        <f aca="false">H32</f>
        <v>1527.7</v>
      </c>
    </row>
    <row r="32" customFormat="false" ht="60" hidden="false" customHeight="false" outlineLevel="0" collapsed="false">
      <c r="A32" s="21" t="s">
        <v>27</v>
      </c>
      <c r="B32" s="17" t="s">
        <v>16</v>
      </c>
      <c r="C32" s="17" t="s">
        <v>32</v>
      </c>
      <c r="D32" s="20" t="s">
        <v>38</v>
      </c>
      <c r="E32" s="17" t="s">
        <v>28</v>
      </c>
      <c r="F32" s="18" t="n">
        <f aca="false">F33</f>
        <v>1527.7</v>
      </c>
      <c r="G32" s="18" t="n">
        <f aca="false">G33</f>
        <v>1527.7</v>
      </c>
      <c r="H32" s="18" t="n">
        <f aca="false">H33</f>
        <v>1527.7</v>
      </c>
    </row>
    <row r="33" customFormat="false" ht="30" hidden="false" customHeight="false" outlineLevel="0" collapsed="false">
      <c r="A33" s="21" t="s">
        <v>29</v>
      </c>
      <c r="B33" s="17" t="s">
        <v>16</v>
      </c>
      <c r="C33" s="17" t="s">
        <v>32</v>
      </c>
      <c r="D33" s="20" t="s">
        <v>38</v>
      </c>
      <c r="E33" s="17" t="s">
        <v>30</v>
      </c>
      <c r="F33" s="18" t="n">
        <f aca="false">Прил_4!G24</f>
        <v>1527.7</v>
      </c>
      <c r="G33" s="18" t="n">
        <f aca="false">Прил_4!H24</f>
        <v>1527.7</v>
      </c>
      <c r="H33" s="18" t="n">
        <f aca="false">Прил_4!I24</f>
        <v>1527.7</v>
      </c>
    </row>
    <row r="34" customFormat="false" ht="30" hidden="false" customHeight="false" outlineLevel="0" collapsed="false">
      <c r="A34" s="22" t="s">
        <v>39</v>
      </c>
      <c r="B34" s="17" t="s">
        <v>16</v>
      </c>
      <c r="C34" s="17" t="s">
        <v>32</v>
      </c>
      <c r="D34" s="20" t="s">
        <v>40</v>
      </c>
      <c r="E34" s="17"/>
      <c r="F34" s="18" t="n">
        <f aca="false">F35+F37</f>
        <v>2772</v>
      </c>
      <c r="G34" s="18" t="n">
        <f aca="false">G35+G37</f>
        <v>2890</v>
      </c>
      <c r="H34" s="18" t="n">
        <f aca="false">H35+H37</f>
        <v>2890</v>
      </c>
    </row>
    <row r="35" customFormat="false" ht="60" hidden="false" customHeight="false" outlineLevel="0" collapsed="false">
      <c r="A35" s="21" t="s">
        <v>27</v>
      </c>
      <c r="B35" s="17" t="s">
        <v>16</v>
      </c>
      <c r="C35" s="17" t="s">
        <v>32</v>
      </c>
      <c r="D35" s="20" t="s">
        <v>40</v>
      </c>
      <c r="E35" s="17" t="s">
        <v>28</v>
      </c>
      <c r="F35" s="18" t="n">
        <f aca="false">F36</f>
        <v>2688.6</v>
      </c>
      <c r="G35" s="18" t="n">
        <f aca="false">G36</f>
        <v>2688.6</v>
      </c>
      <c r="H35" s="18" t="n">
        <f aca="false">H36</f>
        <v>2688.6</v>
      </c>
    </row>
    <row r="36" customFormat="false" ht="30" hidden="false" customHeight="false" outlineLevel="0" collapsed="false">
      <c r="A36" s="21" t="s">
        <v>29</v>
      </c>
      <c r="B36" s="17" t="s">
        <v>16</v>
      </c>
      <c r="C36" s="17" t="s">
        <v>32</v>
      </c>
      <c r="D36" s="20" t="s">
        <v>40</v>
      </c>
      <c r="E36" s="17" t="s">
        <v>30</v>
      </c>
      <c r="F36" s="18" t="n">
        <f aca="false">Прил_4!G27</f>
        <v>2688.6</v>
      </c>
      <c r="G36" s="18" t="n">
        <f aca="false">Прил_4!H27</f>
        <v>2688.6</v>
      </c>
      <c r="H36" s="18" t="n">
        <f aca="false">Прил_4!I27</f>
        <v>2688.6</v>
      </c>
    </row>
    <row r="37" customFormat="false" ht="30" hidden="false" customHeight="false" outlineLevel="0" collapsed="false">
      <c r="A37" s="21" t="s">
        <v>41</v>
      </c>
      <c r="B37" s="17" t="s">
        <v>16</v>
      </c>
      <c r="C37" s="17" t="s">
        <v>32</v>
      </c>
      <c r="D37" s="20" t="s">
        <v>40</v>
      </c>
      <c r="E37" s="17" t="s">
        <v>42</v>
      </c>
      <c r="F37" s="18" t="n">
        <f aca="false">F38</f>
        <v>83.4</v>
      </c>
      <c r="G37" s="18" t="n">
        <f aca="false">G38</f>
        <v>201.4</v>
      </c>
      <c r="H37" s="18" t="n">
        <f aca="false">H38</f>
        <v>201.4</v>
      </c>
    </row>
    <row r="38" customFormat="false" ht="30" hidden="false" customHeight="false" outlineLevel="0" collapsed="false">
      <c r="A38" s="21" t="s">
        <v>43</v>
      </c>
      <c r="B38" s="17" t="s">
        <v>16</v>
      </c>
      <c r="C38" s="17" t="s">
        <v>32</v>
      </c>
      <c r="D38" s="20" t="s">
        <v>40</v>
      </c>
      <c r="E38" s="17" t="s">
        <v>44</v>
      </c>
      <c r="F38" s="18" t="n">
        <f aca="false">Прил_4!G29</f>
        <v>83.4</v>
      </c>
      <c r="G38" s="18" t="n">
        <f aca="false">Прил_4!H29</f>
        <v>201.4</v>
      </c>
      <c r="H38" s="18" t="n">
        <f aca="false">Прил_4!I29</f>
        <v>201.4</v>
      </c>
    </row>
    <row r="39" customFormat="false" ht="45" hidden="false" customHeight="false" outlineLevel="0" collapsed="false">
      <c r="A39" s="16" t="s">
        <v>45</v>
      </c>
      <c r="B39" s="17" t="s">
        <v>16</v>
      </c>
      <c r="C39" s="17" t="s">
        <v>46</v>
      </c>
      <c r="D39" s="17"/>
      <c r="E39" s="17"/>
      <c r="F39" s="18" t="n">
        <f aca="false">F40+F54+F64+F48+F74</f>
        <v>110109.5</v>
      </c>
      <c r="G39" s="18" t="n">
        <f aca="false">G40+G54+G64+G48</f>
        <v>107997.7</v>
      </c>
      <c r="H39" s="18" t="n">
        <f aca="false">H40+H54+H64+H48</f>
        <v>110486.2</v>
      </c>
    </row>
    <row r="40" customFormat="false" ht="15" hidden="false" customHeight="false" outlineLevel="0" collapsed="false">
      <c r="A40" s="19" t="s">
        <v>47</v>
      </c>
      <c r="B40" s="17" t="s">
        <v>16</v>
      </c>
      <c r="C40" s="17" t="s">
        <v>46</v>
      </c>
      <c r="D40" s="20" t="s">
        <v>48</v>
      </c>
      <c r="E40" s="17"/>
      <c r="F40" s="18" t="n">
        <f aca="false">F41</f>
        <v>2132</v>
      </c>
      <c r="G40" s="18" t="n">
        <f aca="false">G41</f>
        <v>2132</v>
      </c>
      <c r="H40" s="18" t="n">
        <f aca="false">H41</f>
        <v>2132</v>
      </c>
    </row>
    <row r="41" customFormat="false" ht="15" hidden="false" customHeight="false" outlineLevel="0" collapsed="false">
      <c r="A41" s="19" t="s">
        <v>49</v>
      </c>
      <c r="B41" s="17" t="s">
        <v>16</v>
      </c>
      <c r="C41" s="17" t="s">
        <v>46</v>
      </c>
      <c r="D41" s="20" t="s">
        <v>50</v>
      </c>
      <c r="E41" s="17"/>
      <c r="F41" s="18" t="n">
        <f aca="false">F42</f>
        <v>2132</v>
      </c>
      <c r="G41" s="18" t="n">
        <f aca="false">G42</f>
        <v>2132</v>
      </c>
      <c r="H41" s="18" t="n">
        <f aca="false">H42</f>
        <v>2132</v>
      </c>
    </row>
    <row r="42" customFormat="false" ht="60" hidden="false" customHeight="false" outlineLevel="0" collapsed="false">
      <c r="A42" s="19" t="s">
        <v>51</v>
      </c>
      <c r="B42" s="17" t="s">
        <v>16</v>
      </c>
      <c r="C42" s="17" t="s">
        <v>46</v>
      </c>
      <c r="D42" s="20" t="s">
        <v>52</v>
      </c>
      <c r="E42" s="17"/>
      <c r="F42" s="18" t="n">
        <f aca="false">F43</f>
        <v>2132</v>
      </c>
      <c r="G42" s="18" t="n">
        <f aca="false">G43</f>
        <v>2132</v>
      </c>
      <c r="H42" s="18" t="n">
        <f aca="false">H43</f>
        <v>2132</v>
      </c>
    </row>
    <row r="43" customFormat="false" ht="30" hidden="false" customHeight="false" outlineLevel="0" collapsed="false">
      <c r="A43" s="22" t="s">
        <v>53</v>
      </c>
      <c r="B43" s="17" t="s">
        <v>16</v>
      </c>
      <c r="C43" s="17" t="s">
        <v>46</v>
      </c>
      <c r="D43" s="20" t="s">
        <v>54</v>
      </c>
      <c r="E43" s="17"/>
      <c r="F43" s="18" t="n">
        <f aca="false">F44+F46</f>
        <v>2132</v>
      </c>
      <c r="G43" s="18" t="n">
        <f aca="false">G44+G46</f>
        <v>2132</v>
      </c>
      <c r="H43" s="18" t="n">
        <f aca="false">H44+H46</f>
        <v>2132</v>
      </c>
    </row>
    <row r="44" customFormat="false" ht="60" hidden="false" customHeight="false" outlineLevel="0" collapsed="false">
      <c r="A44" s="21" t="s">
        <v>27</v>
      </c>
      <c r="B44" s="17" t="s">
        <v>16</v>
      </c>
      <c r="C44" s="17" t="s">
        <v>46</v>
      </c>
      <c r="D44" s="20" t="s">
        <v>54</v>
      </c>
      <c r="E44" s="17" t="s">
        <v>28</v>
      </c>
      <c r="F44" s="18" t="n">
        <f aca="false">F45</f>
        <v>1827.6</v>
      </c>
      <c r="G44" s="18" t="n">
        <f aca="false">G45</f>
        <v>1717.2</v>
      </c>
      <c r="H44" s="18" t="n">
        <f aca="false">H45</f>
        <v>1717.2</v>
      </c>
    </row>
    <row r="45" customFormat="false" ht="30" hidden="false" customHeight="false" outlineLevel="0" collapsed="false">
      <c r="A45" s="21" t="s">
        <v>29</v>
      </c>
      <c r="B45" s="17" t="s">
        <v>16</v>
      </c>
      <c r="C45" s="17" t="s">
        <v>46</v>
      </c>
      <c r="D45" s="20" t="s">
        <v>54</v>
      </c>
      <c r="E45" s="17" t="s">
        <v>30</v>
      </c>
      <c r="F45" s="18" t="n">
        <f aca="false">Прил_4!G45</f>
        <v>1827.6</v>
      </c>
      <c r="G45" s="18" t="n">
        <f aca="false">Прил_4!H45</f>
        <v>1717.2</v>
      </c>
      <c r="H45" s="18" t="n">
        <f aca="false">Прил_4!I45</f>
        <v>1717.2</v>
      </c>
    </row>
    <row r="46" customFormat="false" ht="30" hidden="false" customHeight="false" outlineLevel="0" collapsed="false">
      <c r="A46" s="21" t="s">
        <v>41</v>
      </c>
      <c r="B46" s="17" t="s">
        <v>16</v>
      </c>
      <c r="C46" s="17" t="s">
        <v>46</v>
      </c>
      <c r="D46" s="20" t="s">
        <v>54</v>
      </c>
      <c r="E46" s="17" t="s">
        <v>42</v>
      </c>
      <c r="F46" s="18" t="n">
        <f aca="false">F47</f>
        <v>304.4</v>
      </c>
      <c r="G46" s="18" t="n">
        <f aca="false">G47</f>
        <v>414.8</v>
      </c>
      <c r="H46" s="18" t="n">
        <f aca="false">H47</f>
        <v>414.8</v>
      </c>
    </row>
    <row r="47" customFormat="false" ht="30" hidden="false" customHeight="false" outlineLevel="0" collapsed="false">
      <c r="A47" s="21" t="s">
        <v>43</v>
      </c>
      <c r="B47" s="17" t="s">
        <v>16</v>
      </c>
      <c r="C47" s="17" t="s">
        <v>46</v>
      </c>
      <c r="D47" s="20" t="s">
        <v>54</v>
      </c>
      <c r="E47" s="17" t="s">
        <v>44</v>
      </c>
      <c r="F47" s="18" t="n">
        <f aca="false">Прил_4!G47</f>
        <v>304.4</v>
      </c>
      <c r="G47" s="18" t="n">
        <f aca="false">Прил_4!H47</f>
        <v>414.8</v>
      </c>
      <c r="H47" s="18" t="n">
        <f aca="false">Прил_4!I47</f>
        <v>414.8</v>
      </c>
    </row>
    <row r="48" customFormat="false" ht="15" hidden="false" customHeight="false" outlineLevel="0" collapsed="false">
      <c r="A48" s="19" t="s">
        <v>55</v>
      </c>
      <c r="B48" s="17" t="s">
        <v>16</v>
      </c>
      <c r="C48" s="17" t="s">
        <v>46</v>
      </c>
      <c r="D48" s="20" t="s">
        <v>56</v>
      </c>
      <c r="E48" s="17"/>
      <c r="F48" s="18" t="n">
        <f aca="false">F49</f>
        <v>3500</v>
      </c>
      <c r="G48" s="18" t="n">
        <f aca="false">G49</f>
        <v>0</v>
      </c>
      <c r="H48" s="18" t="n">
        <f aca="false">H49</f>
        <v>0</v>
      </c>
    </row>
    <row r="49" customFormat="false" ht="15" hidden="false" customHeight="false" outlineLevel="0" collapsed="false">
      <c r="A49" s="19" t="s">
        <v>57</v>
      </c>
      <c r="B49" s="17" t="s">
        <v>16</v>
      </c>
      <c r="C49" s="17" t="s">
        <v>46</v>
      </c>
      <c r="D49" s="20" t="s">
        <v>58</v>
      </c>
      <c r="E49" s="17"/>
      <c r="F49" s="18" t="n">
        <f aca="false">F50</f>
        <v>3500</v>
      </c>
      <c r="G49" s="18" t="n">
        <f aca="false">G50</f>
        <v>0</v>
      </c>
      <c r="H49" s="18" t="n">
        <f aca="false">H50</f>
        <v>0</v>
      </c>
    </row>
    <row r="50" customFormat="false" ht="45" hidden="false" customHeight="false" outlineLevel="0" collapsed="false">
      <c r="A50" s="23" t="s">
        <v>59</v>
      </c>
      <c r="B50" s="17" t="s">
        <v>16</v>
      </c>
      <c r="C50" s="17" t="s">
        <v>46</v>
      </c>
      <c r="D50" s="20" t="s">
        <v>60</v>
      </c>
      <c r="E50" s="17"/>
      <c r="F50" s="18" t="n">
        <f aca="false">F51</f>
        <v>3500</v>
      </c>
      <c r="G50" s="18" t="n">
        <f aca="false">G51</f>
        <v>0</v>
      </c>
      <c r="H50" s="18" t="n">
        <f aca="false">H51</f>
        <v>0</v>
      </c>
    </row>
    <row r="51" customFormat="false" ht="75" hidden="false" customHeight="false" outlineLevel="0" collapsed="false">
      <c r="A51" s="23" t="s">
        <v>61</v>
      </c>
      <c r="B51" s="17" t="s">
        <v>16</v>
      </c>
      <c r="C51" s="17" t="s">
        <v>46</v>
      </c>
      <c r="D51" s="20" t="s">
        <v>62</v>
      </c>
      <c r="E51" s="17"/>
      <c r="F51" s="18" t="n">
        <f aca="false">F52</f>
        <v>3500</v>
      </c>
      <c r="G51" s="18" t="n">
        <f aca="false">G52</f>
        <v>0</v>
      </c>
      <c r="H51" s="18" t="n">
        <f aca="false">H52</f>
        <v>0</v>
      </c>
    </row>
    <row r="52" customFormat="false" ht="30" hidden="false" customHeight="false" outlineLevel="0" collapsed="false">
      <c r="A52" s="21" t="s">
        <v>41</v>
      </c>
      <c r="B52" s="17" t="s">
        <v>16</v>
      </c>
      <c r="C52" s="17" t="s">
        <v>46</v>
      </c>
      <c r="D52" s="20" t="s">
        <v>62</v>
      </c>
      <c r="E52" s="17" t="s">
        <v>42</v>
      </c>
      <c r="F52" s="18" t="n">
        <f aca="false">F53</f>
        <v>3500</v>
      </c>
      <c r="G52" s="18" t="n">
        <f aca="false">G53</f>
        <v>0</v>
      </c>
      <c r="H52" s="18" t="n">
        <f aca="false">H53</f>
        <v>0</v>
      </c>
    </row>
    <row r="53" customFormat="false" ht="30" hidden="false" customHeight="false" outlineLevel="0" collapsed="false">
      <c r="A53" s="21" t="s">
        <v>43</v>
      </c>
      <c r="B53" s="17" t="s">
        <v>16</v>
      </c>
      <c r="C53" s="17" t="s">
        <v>46</v>
      </c>
      <c r="D53" s="20" t="s">
        <v>62</v>
      </c>
      <c r="E53" s="17" t="s">
        <v>44</v>
      </c>
      <c r="F53" s="18" t="n">
        <f aca="false">Прил_4!G53</f>
        <v>3500</v>
      </c>
      <c r="G53" s="18" t="n">
        <f aca="false">Прил_4!H53</f>
        <v>0</v>
      </c>
      <c r="H53" s="18" t="n">
        <f aca="false">Прил_4!I53</f>
        <v>0</v>
      </c>
    </row>
    <row r="54" customFormat="false" ht="30" hidden="false" customHeight="false" outlineLevel="0" collapsed="false">
      <c r="A54" s="19" t="s">
        <v>19</v>
      </c>
      <c r="B54" s="17" t="s">
        <v>16</v>
      </c>
      <c r="C54" s="17" t="s">
        <v>46</v>
      </c>
      <c r="D54" s="20" t="s">
        <v>20</v>
      </c>
      <c r="E54" s="17"/>
      <c r="F54" s="18" t="n">
        <f aca="false">F55</f>
        <v>95921.5</v>
      </c>
      <c r="G54" s="18" t="n">
        <f aca="false">G55</f>
        <v>99228.7</v>
      </c>
      <c r="H54" s="18" t="n">
        <f aca="false">H55</f>
        <v>100812.2</v>
      </c>
    </row>
    <row r="55" customFormat="false" ht="15" hidden="false" customHeight="false" outlineLevel="0" collapsed="false">
      <c r="A55" s="19" t="s">
        <v>21</v>
      </c>
      <c r="B55" s="17" t="s">
        <v>16</v>
      </c>
      <c r="C55" s="17" t="s">
        <v>46</v>
      </c>
      <c r="D55" s="20" t="s">
        <v>22</v>
      </c>
      <c r="E55" s="17"/>
      <c r="F55" s="18" t="n">
        <f aca="false">F56</f>
        <v>95921.5</v>
      </c>
      <c r="G55" s="18" t="n">
        <f aca="false">G56</f>
        <v>99228.7</v>
      </c>
      <c r="H55" s="18" t="n">
        <f aca="false">H56</f>
        <v>100812.2</v>
      </c>
    </row>
    <row r="56" customFormat="false" ht="30" hidden="false" customHeight="false" outlineLevel="0" collapsed="false">
      <c r="A56" s="19" t="s">
        <v>23</v>
      </c>
      <c r="B56" s="17" t="s">
        <v>16</v>
      </c>
      <c r="C56" s="17" t="s">
        <v>46</v>
      </c>
      <c r="D56" s="20" t="s">
        <v>24</v>
      </c>
      <c r="E56" s="17"/>
      <c r="F56" s="18" t="n">
        <f aca="false">F57</f>
        <v>95921.5</v>
      </c>
      <c r="G56" s="18" t="n">
        <f aca="false">G57</f>
        <v>99228.7</v>
      </c>
      <c r="H56" s="18" t="n">
        <f aca="false">H57</f>
        <v>100812.2</v>
      </c>
    </row>
    <row r="57" customFormat="false" ht="15" hidden="false" customHeight="false" outlineLevel="0" collapsed="false">
      <c r="A57" s="19" t="s">
        <v>63</v>
      </c>
      <c r="B57" s="17" t="s">
        <v>16</v>
      </c>
      <c r="C57" s="17" t="s">
        <v>46</v>
      </c>
      <c r="D57" s="20" t="s">
        <v>64</v>
      </c>
      <c r="E57" s="24"/>
      <c r="F57" s="18" t="n">
        <f aca="false">F58+F60+F62</f>
        <v>95921.5</v>
      </c>
      <c r="G57" s="18" t="n">
        <f aca="false">G58+G60+G62</f>
        <v>99228.7</v>
      </c>
      <c r="H57" s="18" t="n">
        <f aca="false">H58+H60+H62</f>
        <v>100812.2</v>
      </c>
    </row>
    <row r="58" customFormat="false" ht="60" hidden="false" customHeight="false" outlineLevel="0" collapsed="false">
      <c r="A58" s="21" t="s">
        <v>27</v>
      </c>
      <c r="B58" s="17" t="s">
        <v>16</v>
      </c>
      <c r="C58" s="17" t="s">
        <v>46</v>
      </c>
      <c r="D58" s="20" t="s">
        <v>64</v>
      </c>
      <c r="E58" s="17" t="s">
        <v>28</v>
      </c>
      <c r="F58" s="18" t="n">
        <f aca="false">F59</f>
        <v>81400.1</v>
      </c>
      <c r="G58" s="18" t="n">
        <f aca="false">G59</f>
        <v>81400.1</v>
      </c>
      <c r="H58" s="18" t="n">
        <f aca="false">H59</f>
        <v>81400.1</v>
      </c>
    </row>
    <row r="59" customFormat="false" ht="30" hidden="false" customHeight="false" outlineLevel="0" collapsed="false">
      <c r="A59" s="21" t="s">
        <v>29</v>
      </c>
      <c r="B59" s="17" t="s">
        <v>16</v>
      </c>
      <c r="C59" s="17" t="s">
        <v>46</v>
      </c>
      <c r="D59" s="20" t="s">
        <v>64</v>
      </c>
      <c r="E59" s="17" t="s">
        <v>30</v>
      </c>
      <c r="F59" s="18" t="n">
        <f aca="false">Прил_4!G59</f>
        <v>81400.1</v>
      </c>
      <c r="G59" s="18" t="n">
        <f aca="false">Прил_4!H59</f>
        <v>81400.1</v>
      </c>
      <c r="H59" s="18" t="n">
        <f aca="false">Прил_4!I59</f>
        <v>81400.1</v>
      </c>
    </row>
    <row r="60" customFormat="false" ht="30" hidden="false" customHeight="false" outlineLevel="0" collapsed="false">
      <c r="A60" s="21" t="s">
        <v>41</v>
      </c>
      <c r="B60" s="17" t="s">
        <v>16</v>
      </c>
      <c r="C60" s="17" t="s">
        <v>46</v>
      </c>
      <c r="D60" s="20" t="s">
        <v>64</v>
      </c>
      <c r="E60" s="17" t="s">
        <v>42</v>
      </c>
      <c r="F60" s="18" t="n">
        <f aca="false">F61</f>
        <v>12212.8</v>
      </c>
      <c r="G60" s="18" t="n">
        <f aca="false">G61</f>
        <v>15511</v>
      </c>
      <c r="H60" s="18" t="n">
        <f aca="false">H61</f>
        <v>17093.5</v>
      </c>
    </row>
    <row r="61" customFormat="false" ht="30" hidden="false" customHeight="false" outlineLevel="0" collapsed="false">
      <c r="A61" s="21" t="s">
        <v>43</v>
      </c>
      <c r="B61" s="17" t="s">
        <v>16</v>
      </c>
      <c r="C61" s="17" t="s">
        <v>46</v>
      </c>
      <c r="D61" s="20" t="s">
        <v>64</v>
      </c>
      <c r="E61" s="17" t="s">
        <v>44</v>
      </c>
      <c r="F61" s="18" t="n">
        <f aca="false">Прил_4!G61</f>
        <v>12212.8</v>
      </c>
      <c r="G61" s="18" t="n">
        <f aca="false">Прил_4!H61</f>
        <v>15511</v>
      </c>
      <c r="H61" s="18" t="n">
        <f aca="false">Прил_4!I61</f>
        <v>17093.5</v>
      </c>
    </row>
    <row r="62" customFormat="false" ht="15" hidden="false" customHeight="false" outlineLevel="0" collapsed="false">
      <c r="A62" s="21" t="s">
        <v>65</v>
      </c>
      <c r="B62" s="17" t="s">
        <v>16</v>
      </c>
      <c r="C62" s="17" t="s">
        <v>46</v>
      </c>
      <c r="D62" s="20" t="s">
        <v>64</v>
      </c>
      <c r="E62" s="17" t="s">
        <v>66</v>
      </c>
      <c r="F62" s="18" t="n">
        <f aca="false">F63</f>
        <v>2308.6</v>
      </c>
      <c r="G62" s="18" t="n">
        <f aca="false">G63</f>
        <v>2317.6</v>
      </c>
      <c r="H62" s="18" t="n">
        <f aca="false">H63</f>
        <v>2318.6</v>
      </c>
    </row>
    <row r="63" customFormat="false" ht="15" hidden="false" customHeight="false" outlineLevel="0" collapsed="false">
      <c r="A63" s="25" t="s">
        <v>67</v>
      </c>
      <c r="B63" s="17" t="s">
        <v>16</v>
      </c>
      <c r="C63" s="17" t="s">
        <v>46</v>
      </c>
      <c r="D63" s="20" t="s">
        <v>64</v>
      </c>
      <c r="E63" s="17" t="s">
        <v>68</v>
      </c>
      <c r="F63" s="18" t="n">
        <f aca="false">Прил_4!G63</f>
        <v>2308.6</v>
      </c>
      <c r="G63" s="18" t="n">
        <f aca="false">Прил_4!H63</f>
        <v>2317.6</v>
      </c>
      <c r="H63" s="18" t="n">
        <f aca="false">Прил_4!I63</f>
        <v>2318.6</v>
      </c>
    </row>
    <row r="64" customFormat="false" ht="45" hidden="false" customHeight="false" outlineLevel="0" collapsed="false">
      <c r="A64" s="19" t="s">
        <v>69</v>
      </c>
      <c r="B64" s="17" t="s">
        <v>16</v>
      </c>
      <c r="C64" s="17" t="s">
        <v>46</v>
      </c>
      <c r="D64" s="20" t="s">
        <v>70</v>
      </c>
      <c r="E64" s="24"/>
      <c r="F64" s="18" t="n">
        <f aca="false">F65</f>
        <v>5901</v>
      </c>
      <c r="G64" s="18" t="n">
        <f aca="false">G65</f>
        <v>6637</v>
      </c>
      <c r="H64" s="18" t="n">
        <f aca="false">H65</f>
        <v>7542</v>
      </c>
    </row>
    <row r="65" customFormat="false" ht="45" hidden="false" customHeight="false" outlineLevel="0" collapsed="false">
      <c r="A65" s="19" t="s">
        <v>71</v>
      </c>
      <c r="B65" s="17" t="s">
        <v>16</v>
      </c>
      <c r="C65" s="17" t="s">
        <v>46</v>
      </c>
      <c r="D65" s="20" t="s">
        <v>72</v>
      </c>
      <c r="E65" s="24"/>
      <c r="F65" s="18" t="n">
        <f aca="false">F66+F70</f>
        <v>5901</v>
      </c>
      <c r="G65" s="18" t="n">
        <f aca="false">G66+G70</f>
        <v>6637</v>
      </c>
      <c r="H65" s="18" t="n">
        <f aca="false">H66+H70</f>
        <v>7542</v>
      </c>
    </row>
    <row r="66" customFormat="false" ht="45" hidden="false" customHeight="false" outlineLevel="0" collapsed="false">
      <c r="A66" s="22" t="s">
        <v>73</v>
      </c>
      <c r="B66" s="17" t="s">
        <v>16</v>
      </c>
      <c r="C66" s="17" t="s">
        <v>46</v>
      </c>
      <c r="D66" s="20" t="s">
        <v>74</v>
      </c>
      <c r="E66" s="24"/>
      <c r="F66" s="18" t="n">
        <f aca="false">F67</f>
        <v>5622</v>
      </c>
      <c r="G66" s="18" t="n">
        <f aca="false">G67</f>
        <v>5832</v>
      </c>
      <c r="H66" s="18" t="n">
        <f aca="false">H67</f>
        <v>6622</v>
      </c>
    </row>
    <row r="67" customFormat="false" ht="135" hidden="false" customHeight="false" outlineLevel="0" collapsed="false">
      <c r="A67" s="22" t="s">
        <v>75</v>
      </c>
      <c r="B67" s="17" t="s">
        <v>16</v>
      </c>
      <c r="C67" s="17" t="s">
        <v>46</v>
      </c>
      <c r="D67" s="26" t="s">
        <v>76</v>
      </c>
      <c r="E67" s="24"/>
      <c r="F67" s="18" t="n">
        <f aca="false">F68</f>
        <v>5622</v>
      </c>
      <c r="G67" s="18" t="n">
        <f aca="false">G68</f>
        <v>5832</v>
      </c>
      <c r="H67" s="18" t="n">
        <f aca="false">H68</f>
        <v>6622</v>
      </c>
    </row>
    <row r="68" customFormat="false" ht="30" hidden="false" customHeight="false" outlineLevel="0" collapsed="false">
      <c r="A68" s="21" t="s">
        <v>41</v>
      </c>
      <c r="B68" s="17" t="s">
        <v>16</v>
      </c>
      <c r="C68" s="17" t="s">
        <v>46</v>
      </c>
      <c r="D68" s="26" t="s">
        <v>76</v>
      </c>
      <c r="E68" s="17" t="s">
        <v>42</v>
      </c>
      <c r="F68" s="18" t="n">
        <f aca="false">F69</f>
        <v>5622</v>
      </c>
      <c r="G68" s="18" t="n">
        <f aca="false">G69</f>
        <v>5832</v>
      </c>
      <c r="H68" s="18" t="n">
        <f aca="false">H69</f>
        <v>6622</v>
      </c>
    </row>
    <row r="69" customFormat="false" ht="30" hidden="false" customHeight="false" outlineLevel="0" collapsed="false">
      <c r="A69" s="21" t="s">
        <v>43</v>
      </c>
      <c r="B69" s="17" t="s">
        <v>16</v>
      </c>
      <c r="C69" s="17" t="s">
        <v>46</v>
      </c>
      <c r="D69" s="26" t="s">
        <v>76</v>
      </c>
      <c r="E69" s="17" t="s">
        <v>44</v>
      </c>
      <c r="F69" s="18" t="n">
        <f aca="false">Прил_4!G69</f>
        <v>5622</v>
      </c>
      <c r="G69" s="18" t="n">
        <f aca="false">Прил_4!H69</f>
        <v>5832</v>
      </c>
      <c r="H69" s="18" t="n">
        <f aca="false">Прил_4!I69</f>
        <v>6622</v>
      </c>
    </row>
    <row r="70" customFormat="false" ht="30" hidden="false" customHeight="false" outlineLevel="0" collapsed="false">
      <c r="A70" s="22" t="s">
        <v>77</v>
      </c>
      <c r="B70" s="17" t="s">
        <v>16</v>
      </c>
      <c r="C70" s="17" t="s">
        <v>46</v>
      </c>
      <c r="D70" s="20" t="s">
        <v>78</v>
      </c>
      <c r="E70" s="17"/>
      <c r="F70" s="18" t="n">
        <f aca="false">F71</f>
        <v>279</v>
      </c>
      <c r="G70" s="18" t="n">
        <f aca="false">G71</f>
        <v>805</v>
      </c>
      <c r="H70" s="18" t="n">
        <f aca="false">H71</f>
        <v>920</v>
      </c>
    </row>
    <row r="71" customFormat="false" ht="60" hidden="false" customHeight="false" outlineLevel="0" collapsed="false">
      <c r="A71" s="27" t="s">
        <v>79</v>
      </c>
      <c r="B71" s="17" t="s">
        <v>16</v>
      </c>
      <c r="C71" s="17" t="s">
        <v>46</v>
      </c>
      <c r="D71" s="20" t="s">
        <v>80</v>
      </c>
      <c r="E71" s="17"/>
      <c r="F71" s="18" t="n">
        <f aca="false">F72</f>
        <v>279</v>
      </c>
      <c r="G71" s="18" t="n">
        <f aca="false">G72</f>
        <v>805</v>
      </c>
      <c r="H71" s="18" t="n">
        <f aca="false">H72</f>
        <v>920</v>
      </c>
    </row>
    <row r="72" customFormat="false" ht="30" hidden="false" customHeight="false" outlineLevel="0" collapsed="false">
      <c r="A72" s="21" t="s">
        <v>41</v>
      </c>
      <c r="B72" s="17" t="s">
        <v>16</v>
      </c>
      <c r="C72" s="17" t="s">
        <v>46</v>
      </c>
      <c r="D72" s="20" t="s">
        <v>80</v>
      </c>
      <c r="E72" s="17" t="s">
        <v>42</v>
      </c>
      <c r="F72" s="18" t="n">
        <f aca="false">F73</f>
        <v>279</v>
      </c>
      <c r="G72" s="18" t="n">
        <f aca="false">G73</f>
        <v>805</v>
      </c>
      <c r="H72" s="18" t="n">
        <f aca="false">H73</f>
        <v>920</v>
      </c>
    </row>
    <row r="73" customFormat="false" ht="30" hidden="false" customHeight="false" outlineLevel="0" collapsed="false">
      <c r="A73" s="21" t="s">
        <v>43</v>
      </c>
      <c r="B73" s="17" t="s">
        <v>16</v>
      </c>
      <c r="C73" s="17" t="s">
        <v>46</v>
      </c>
      <c r="D73" s="20" t="s">
        <v>80</v>
      </c>
      <c r="E73" s="17" t="s">
        <v>44</v>
      </c>
      <c r="F73" s="18" t="n">
        <f aca="false">Прил_4!G73</f>
        <v>279</v>
      </c>
      <c r="G73" s="18" t="n">
        <f aca="false">Прил_4!H73</f>
        <v>805</v>
      </c>
      <c r="H73" s="18" t="n">
        <f aca="false">Прил_4!I73</f>
        <v>920</v>
      </c>
    </row>
    <row r="74" customFormat="false" ht="15" hidden="false" customHeight="false" outlineLevel="0" collapsed="false">
      <c r="A74" s="19" t="s">
        <v>81</v>
      </c>
      <c r="B74" s="17" t="s">
        <v>16</v>
      </c>
      <c r="C74" s="17" t="s">
        <v>46</v>
      </c>
      <c r="D74" s="20" t="s">
        <v>82</v>
      </c>
      <c r="E74" s="17"/>
      <c r="F74" s="18" t="n">
        <f aca="false">F75</f>
        <v>2655</v>
      </c>
      <c r="G74" s="18" t="n">
        <f aca="false">G75</f>
        <v>0</v>
      </c>
      <c r="H74" s="18" t="n">
        <f aca="false">H75</f>
        <v>0</v>
      </c>
    </row>
    <row r="75" customFormat="false" ht="15" hidden="false" customHeight="false" outlineLevel="0" collapsed="false">
      <c r="A75" s="19" t="s">
        <v>83</v>
      </c>
      <c r="B75" s="17" t="s">
        <v>16</v>
      </c>
      <c r="C75" s="17" t="s">
        <v>46</v>
      </c>
      <c r="D75" s="20" t="s">
        <v>84</v>
      </c>
      <c r="E75" s="17"/>
      <c r="F75" s="18" t="n">
        <f aca="false">F76</f>
        <v>2655</v>
      </c>
      <c r="G75" s="18" t="n">
        <f aca="false">G76</f>
        <v>0</v>
      </c>
      <c r="H75" s="18" t="n">
        <f aca="false">H76</f>
        <v>0</v>
      </c>
    </row>
    <row r="76" customFormat="false" ht="30" hidden="false" customHeight="false" outlineLevel="0" collapsed="false">
      <c r="A76" s="21" t="s">
        <v>41</v>
      </c>
      <c r="B76" s="17" t="s">
        <v>16</v>
      </c>
      <c r="C76" s="17" t="s">
        <v>46</v>
      </c>
      <c r="D76" s="20" t="s">
        <v>84</v>
      </c>
      <c r="E76" s="17" t="s">
        <v>42</v>
      </c>
      <c r="F76" s="18" t="n">
        <f aca="false">F77</f>
        <v>2655</v>
      </c>
      <c r="G76" s="18" t="n">
        <f aca="false">G77</f>
        <v>0</v>
      </c>
      <c r="H76" s="18" t="n">
        <f aca="false">H77</f>
        <v>0</v>
      </c>
    </row>
    <row r="77" customFormat="false" ht="30" hidden="false" customHeight="false" outlineLevel="0" collapsed="false">
      <c r="A77" s="21" t="s">
        <v>43</v>
      </c>
      <c r="B77" s="17" t="s">
        <v>16</v>
      </c>
      <c r="C77" s="17" t="s">
        <v>46</v>
      </c>
      <c r="D77" s="20" t="s">
        <v>84</v>
      </c>
      <c r="E77" s="17" t="s">
        <v>44</v>
      </c>
      <c r="F77" s="18" t="n">
        <f aca="false">Прил_4!G77</f>
        <v>2655</v>
      </c>
      <c r="G77" s="18" t="n">
        <f aca="false">Прил_4!H77</f>
        <v>0</v>
      </c>
      <c r="H77" s="18" t="n">
        <f aca="false">Прил_4!I77</f>
        <v>0</v>
      </c>
    </row>
    <row r="78" customFormat="false" ht="45" hidden="false" customHeight="false" outlineLevel="0" collapsed="false">
      <c r="A78" s="16" t="s">
        <v>85</v>
      </c>
      <c r="B78" s="17" t="s">
        <v>16</v>
      </c>
      <c r="C78" s="17" t="s">
        <v>86</v>
      </c>
      <c r="D78" s="17"/>
      <c r="E78" s="17"/>
      <c r="F78" s="18" t="n">
        <f aca="false">F79+F89</f>
        <v>17178</v>
      </c>
      <c r="G78" s="18" t="n">
        <f aca="false">G79+G89</f>
        <v>17460</v>
      </c>
      <c r="H78" s="18" t="n">
        <f aca="false">H79+H89</f>
        <v>17490</v>
      </c>
    </row>
    <row r="79" customFormat="false" ht="30" hidden="false" customHeight="false" outlineLevel="0" collapsed="false">
      <c r="A79" s="19" t="s">
        <v>19</v>
      </c>
      <c r="B79" s="17" t="s">
        <v>16</v>
      </c>
      <c r="C79" s="17" t="s">
        <v>86</v>
      </c>
      <c r="D79" s="17" t="s">
        <v>20</v>
      </c>
      <c r="E79" s="17"/>
      <c r="F79" s="18" t="n">
        <f aca="false">F80</f>
        <v>11950</v>
      </c>
      <c r="G79" s="18" t="n">
        <f aca="false">G80</f>
        <v>12180</v>
      </c>
      <c r="H79" s="18" t="n">
        <f aca="false">H80</f>
        <v>12180</v>
      </c>
    </row>
    <row r="80" customFormat="false" ht="15" hidden="false" customHeight="false" outlineLevel="0" collapsed="false">
      <c r="A80" s="19" t="s">
        <v>21</v>
      </c>
      <c r="B80" s="17" t="s">
        <v>16</v>
      </c>
      <c r="C80" s="17" t="s">
        <v>86</v>
      </c>
      <c r="D80" s="17" t="s">
        <v>22</v>
      </c>
      <c r="E80" s="17"/>
      <c r="F80" s="18" t="n">
        <f aca="false">F81</f>
        <v>11950</v>
      </c>
      <c r="G80" s="18" t="n">
        <f aca="false">G81</f>
        <v>12180</v>
      </c>
      <c r="H80" s="18" t="n">
        <f aca="false">H81</f>
        <v>12180</v>
      </c>
    </row>
    <row r="81" customFormat="false" ht="30" hidden="false" customHeight="false" outlineLevel="0" collapsed="false">
      <c r="A81" s="19" t="s">
        <v>23</v>
      </c>
      <c r="B81" s="17" t="s">
        <v>16</v>
      </c>
      <c r="C81" s="17" t="s">
        <v>86</v>
      </c>
      <c r="D81" s="17" t="s">
        <v>24</v>
      </c>
      <c r="E81" s="17"/>
      <c r="F81" s="18" t="n">
        <f aca="false">F82</f>
        <v>11950</v>
      </c>
      <c r="G81" s="18" t="n">
        <f aca="false">G82</f>
        <v>12180</v>
      </c>
      <c r="H81" s="18" t="n">
        <f aca="false">H82</f>
        <v>12180</v>
      </c>
    </row>
    <row r="82" customFormat="false" ht="15" hidden="false" customHeight="false" outlineLevel="0" collapsed="false">
      <c r="A82" s="22" t="s">
        <v>87</v>
      </c>
      <c r="B82" s="17" t="s">
        <v>16</v>
      </c>
      <c r="C82" s="17" t="s">
        <v>86</v>
      </c>
      <c r="D82" s="20" t="s">
        <v>88</v>
      </c>
      <c r="E82" s="17"/>
      <c r="F82" s="18" t="n">
        <f aca="false">F83+F85+F87</f>
        <v>11950</v>
      </c>
      <c r="G82" s="18" t="n">
        <f aca="false">G83+G85+G87</f>
        <v>12180</v>
      </c>
      <c r="H82" s="18" t="n">
        <f aca="false">H83+H85+H87</f>
        <v>12180</v>
      </c>
    </row>
    <row r="83" customFormat="false" ht="60" hidden="false" customHeight="false" outlineLevel="0" collapsed="false">
      <c r="A83" s="21" t="s">
        <v>27</v>
      </c>
      <c r="B83" s="17" t="s">
        <v>16</v>
      </c>
      <c r="C83" s="17" t="s">
        <v>86</v>
      </c>
      <c r="D83" s="20" t="s">
        <v>88</v>
      </c>
      <c r="E83" s="17" t="s">
        <v>28</v>
      </c>
      <c r="F83" s="18" t="n">
        <f aca="false">F84</f>
        <v>10992</v>
      </c>
      <c r="G83" s="18" t="n">
        <f aca="false">G84</f>
        <v>10992</v>
      </c>
      <c r="H83" s="18" t="n">
        <f aca="false">H84</f>
        <v>10992</v>
      </c>
    </row>
    <row r="84" customFormat="false" ht="30" hidden="false" customHeight="false" outlineLevel="0" collapsed="false">
      <c r="A84" s="21" t="s">
        <v>29</v>
      </c>
      <c r="B84" s="17" t="s">
        <v>16</v>
      </c>
      <c r="C84" s="17" t="s">
        <v>86</v>
      </c>
      <c r="D84" s="20" t="s">
        <v>88</v>
      </c>
      <c r="E84" s="17" t="s">
        <v>30</v>
      </c>
      <c r="F84" s="18" t="n">
        <f aca="false">Прил_4!G1152</f>
        <v>10992</v>
      </c>
      <c r="G84" s="18" t="n">
        <f aca="false">Прил_4!H1152</f>
        <v>10992</v>
      </c>
      <c r="H84" s="18" t="n">
        <f aca="false">Прил_4!I1152</f>
        <v>10992</v>
      </c>
    </row>
    <row r="85" customFormat="false" ht="30" hidden="false" customHeight="false" outlineLevel="0" collapsed="false">
      <c r="A85" s="21" t="s">
        <v>41</v>
      </c>
      <c r="B85" s="17" t="s">
        <v>16</v>
      </c>
      <c r="C85" s="17" t="s">
        <v>86</v>
      </c>
      <c r="D85" s="20" t="s">
        <v>88</v>
      </c>
      <c r="E85" s="17" t="s">
        <v>42</v>
      </c>
      <c r="F85" s="18" t="n">
        <f aca="false">F86</f>
        <v>943</v>
      </c>
      <c r="G85" s="18" t="n">
        <f aca="false">G86</f>
        <v>1173</v>
      </c>
      <c r="H85" s="18" t="n">
        <f aca="false">H86</f>
        <v>1173</v>
      </c>
    </row>
    <row r="86" customFormat="false" ht="30" hidden="false" customHeight="false" outlineLevel="0" collapsed="false">
      <c r="A86" s="21" t="s">
        <v>43</v>
      </c>
      <c r="B86" s="17" t="s">
        <v>16</v>
      </c>
      <c r="C86" s="17" t="s">
        <v>86</v>
      </c>
      <c r="D86" s="20" t="s">
        <v>88</v>
      </c>
      <c r="E86" s="17" t="s">
        <v>44</v>
      </c>
      <c r="F86" s="18" t="n">
        <f aca="false">Прил_4!G1154</f>
        <v>943</v>
      </c>
      <c r="G86" s="18" t="n">
        <f aca="false">Прил_4!H1154</f>
        <v>1173</v>
      </c>
      <c r="H86" s="18" t="n">
        <f aca="false">Прил_4!I1154</f>
        <v>1173</v>
      </c>
    </row>
    <row r="87" customFormat="false" ht="15" hidden="false" customHeight="false" outlineLevel="0" collapsed="false">
      <c r="A87" s="21" t="s">
        <v>65</v>
      </c>
      <c r="B87" s="17" t="s">
        <v>16</v>
      </c>
      <c r="C87" s="17" t="s">
        <v>86</v>
      </c>
      <c r="D87" s="20" t="s">
        <v>88</v>
      </c>
      <c r="E87" s="17" t="s">
        <v>66</v>
      </c>
      <c r="F87" s="18" t="n">
        <f aca="false">F88</f>
        <v>15</v>
      </c>
      <c r="G87" s="18" t="n">
        <f aca="false">G88</f>
        <v>15</v>
      </c>
      <c r="H87" s="18" t="n">
        <f aca="false">H88</f>
        <v>15</v>
      </c>
    </row>
    <row r="88" customFormat="false" ht="15" hidden="false" customHeight="false" outlineLevel="0" collapsed="false">
      <c r="A88" s="25" t="s">
        <v>67</v>
      </c>
      <c r="B88" s="17" t="s">
        <v>16</v>
      </c>
      <c r="C88" s="17" t="s">
        <v>86</v>
      </c>
      <c r="D88" s="20" t="s">
        <v>88</v>
      </c>
      <c r="E88" s="17" t="s">
        <v>68</v>
      </c>
      <c r="F88" s="18" t="n">
        <f aca="false">Прил_4!G1156</f>
        <v>15</v>
      </c>
      <c r="G88" s="18" t="n">
        <f aca="false">Прил_4!H1156</f>
        <v>15</v>
      </c>
      <c r="H88" s="18" t="n">
        <f aca="false">Прил_4!I1156</f>
        <v>15</v>
      </c>
    </row>
    <row r="89" customFormat="false" ht="30" hidden="false" customHeight="false" outlineLevel="0" collapsed="false">
      <c r="A89" s="19" t="s">
        <v>33</v>
      </c>
      <c r="B89" s="17" t="s">
        <v>16</v>
      </c>
      <c r="C89" s="17" t="s">
        <v>86</v>
      </c>
      <c r="D89" s="20" t="s">
        <v>34</v>
      </c>
      <c r="E89" s="17"/>
      <c r="F89" s="18" t="n">
        <f aca="false">F90+F93</f>
        <v>5228</v>
      </c>
      <c r="G89" s="18" t="n">
        <f aca="false">G90+G93</f>
        <v>5280</v>
      </c>
      <c r="H89" s="18" t="n">
        <f aca="false">H90+H93</f>
        <v>5310</v>
      </c>
    </row>
    <row r="90" customFormat="false" ht="15" hidden="false" customHeight="false" outlineLevel="0" collapsed="false">
      <c r="A90" s="22" t="s">
        <v>89</v>
      </c>
      <c r="B90" s="17" t="s">
        <v>16</v>
      </c>
      <c r="C90" s="17" t="s">
        <v>86</v>
      </c>
      <c r="D90" s="26" t="s">
        <v>90</v>
      </c>
      <c r="E90" s="17"/>
      <c r="F90" s="18" t="n">
        <f aca="false">F91</f>
        <v>1759.9</v>
      </c>
      <c r="G90" s="18" t="n">
        <f aca="false">G91</f>
        <v>1759.9</v>
      </c>
      <c r="H90" s="18" t="n">
        <f aca="false">H91</f>
        <v>1759.9</v>
      </c>
    </row>
    <row r="91" customFormat="false" ht="60" hidden="false" customHeight="false" outlineLevel="0" collapsed="false">
      <c r="A91" s="21" t="s">
        <v>27</v>
      </c>
      <c r="B91" s="17" t="s">
        <v>16</v>
      </c>
      <c r="C91" s="17" t="s">
        <v>86</v>
      </c>
      <c r="D91" s="26" t="s">
        <v>90</v>
      </c>
      <c r="E91" s="17" t="s">
        <v>28</v>
      </c>
      <c r="F91" s="18" t="n">
        <f aca="false">F92</f>
        <v>1759.9</v>
      </c>
      <c r="G91" s="18" t="n">
        <f aca="false">G92</f>
        <v>1759.9</v>
      </c>
      <c r="H91" s="18" t="n">
        <f aca="false">H92</f>
        <v>1759.9</v>
      </c>
    </row>
    <row r="92" customFormat="false" ht="30" hidden="false" customHeight="false" outlineLevel="0" collapsed="false">
      <c r="A92" s="21" t="s">
        <v>29</v>
      </c>
      <c r="B92" s="17" t="s">
        <v>16</v>
      </c>
      <c r="C92" s="17" t="s">
        <v>86</v>
      </c>
      <c r="D92" s="26" t="s">
        <v>90</v>
      </c>
      <c r="E92" s="17" t="s">
        <v>30</v>
      </c>
      <c r="F92" s="18" t="n">
        <f aca="false">Прил_4!G1163</f>
        <v>1759.9</v>
      </c>
      <c r="G92" s="18" t="n">
        <f aca="false">Прил_4!H1163</f>
        <v>1759.9</v>
      </c>
      <c r="H92" s="18" t="n">
        <f aca="false">Прил_4!I1163</f>
        <v>1759.9</v>
      </c>
    </row>
    <row r="93" customFormat="false" ht="15" hidden="false" customHeight="false" outlineLevel="0" collapsed="false">
      <c r="A93" s="22" t="s">
        <v>91</v>
      </c>
      <c r="B93" s="17" t="s">
        <v>16</v>
      </c>
      <c r="C93" s="17" t="s">
        <v>86</v>
      </c>
      <c r="D93" s="26" t="s">
        <v>92</v>
      </c>
      <c r="E93" s="17"/>
      <c r="F93" s="18" t="n">
        <f aca="false">F94+F96+F98</f>
        <v>3468.1</v>
      </c>
      <c r="G93" s="18" t="n">
        <f aca="false">G94+G96+G98</f>
        <v>3520.1</v>
      </c>
      <c r="H93" s="18" t="n">
        <f aca="false">H94+H96+H98</f>
        <v>3550.1</v>
      </c>
    </row>
    <row r="94" customFormat="false" ht="60" hidden="false" customHeight="false" outlineLevel="0" collapsed="false">
      <c r="A94" s="21" t="s">
        <v>27</v>
      </c>
      <c r="B94" s="17" t="s">
        <v>16</v>
      </c>
      <c r="C94" s="17" t="s">
        <v>86</v>
      </c>
      <c r="D94" s="26" t="s">
        <v>92</v>
      </c>
      <c r="E94" s="17" t="s">
        <v>28</v>
      </c>
      <c r="F94" s="18" t="n">
        <f aca="false">F95</f>
        <v>3002.7</v>
      </c>
      <c r="G94" s="18" t="n">
        <f aca="false">G95</f>
        <v>3002.7</v>
      </c>
      <c r="H94" s="18" t="n">
        <f aca="false">H95</f>
        <v>3002.7</v>
      </c>
    </row>
    <row r="95" customFormat="false" ht="30" hidden="false" customHeight="false" outlineLevel="0" collapsed="false">
      <c r="A95" s="21" t="s">
        <v>29</v>
      </c>
      <c r="B95" s="17" t="s">
        <v>16</v>
      </c>
      <c r="C95" s="17" t="s">
        <v>86</v>
      </c>
      <c r="D95" s="26" t="s">
        <v>92</v>
      </c>
      <c r="E95" s="17" t="s">
        <v>30</v>
      </c>
      <c r="F95" s="18" t="n">
        <f aca="false">Прил_4!G1166</f>
        <v>3002.7</v>
      </c>
      <c r="G95" s="18" t="n">
        <f aca="false">Прил_4!H1166</f>
        <v>3002.7</v>
      </c>
      <c r="H95" s="18" t="n">
        <f aca="false">Прил_4!I1166</f>
        <v>3002.7</v>
      </c>
    </row>
    <row r="96" customFormat="false" ht="30" hidden="false" customHeight="false" outlineLevel="0" collapsed="false">
      <c r="A96" s="21" t="s">
        <v>41</v>
      </c>
      <c r="B96" s="17" t="s">
        <v>16</v>
      </c>
      <c r="C96" s="17" t="s">
        <v>86</v>
      </c>
      <c r="D96" s="26" t="s">
        <v>92</v>
      </c>
      <c r="E96" s="17" t="s">
        <v>42</v>
      </c>
      <c r="F96" s="18" t="n">
        <f aca="false">F97</f>
        <v>381.4</v>
      </c>
      <c r="G96" s="18" t="n">
        <f aca="false">G97</f>
        <v>433.4</v>
      </c>
      <c r="H96" s="18" t="n">
        <f aca="false">H97</f>
        <v>463.4</v>
      </c>
    </row>
    <row r="97" customFormat="false" ht="30" hidden="false" customHeight="false" outlineLevel="0" collapsed="false">
      <c r="A97" s="21" t="s">
        <v>43</v>
      </c>
      <c r="B97" s="17" t="s">
        <v>16</v>
      </c>
      <c r="C97" s="17" t="s">
        <v>86</v>
      </c>
      <c r="D97" s="26" t="s">
        <v>92</v>
      </c>
      <c r="E97" s="17" t="s">
        <v>44</v>
      </c>
      <c r="F97" s="18" t="n">
        <f aca="false">Прил_4!G1168</f>
        <v>381.4</v>
      </c>
      <c r="G97" s="18" t="n">
        <f aca="false">Прил_4!H1168</f>
        <v>433.4</v>
      </c>
      <c r="H97" s="18" t="n">
        <f aca="false">Прил_4!I1168</f>
        <v>463.4</v>
      </c>
    </row>
    <row r="98" customFormat="false" ht="15" hidden="false" customHeight="false" outlineLevel="0" collapsed="false">
      <c r="A98" s="21" t="s">
        <v>65</v>
      </c>
      <c r="B98" s="17" t="s">
        <v>16</v>
      </c>
      <c r="C98" s="17" t="s">
        <v>86</v>
      </c>
      <c r="D98" s="26" t="s">
        <v>92</v>
      </c>
      <c r="E98" s="17" t="s">
        <v>66</v>
      </c>
      <c r="F98" s="18" t="n">
        <f aca="false">F99</f>
        <v>84</v>
      </c>
      <c r="G98" s="18" t="n">
        <f aca="false">G99</f>
        <v>84</v>
      </c>
      <c r="H98" s="18" t="n">
        <f aca="false">H99</f>
        <v>84</v>
      </c>
    </row>
    <row r="99" customFormat="false" ht="15" hidden="false" customHeight="false" outlineLevel="0" collapsed="false">
      <c r="A99" s="25" t="s">
        <v>67</v>
      </c>
      <c r="B99" s="17" t="s">
        <v>16</v>
      </c>
      <c r="C99" s="17" t="s">
        <v>86</v>
      </c>
      <c r="D99" s="26" t="s">
        <v>92</v>
      </c>
      <c r="E99" s="17" t="s">
        <v>68</v>
      </c>
      <c r="F99" s="18" t="n">
        <f aca="false">Прил_4!G1170</f>
        <v>84</v>
      </c>
      <c r="G99" s="18" t="n">
        <f aca="false">Прил_4!H1170</f>
        <v>84</v>
      </c>
      <c r="H99" s="18" t="n">
        <f aca="false">Прил_4!I1170</f>
        <v>84</v>
      </c>
    </row>
    <row r="100" customFormat="false" ht="15" hidden="false" customHeight="false" outlineLevel="0" collapsed="false">
      <c r="A100" s="21" t="s">
        <v>93</v>
      </c>
      <c r="B100" s="17" t="s">
        <v>16</v>
      </c>
      <c r="C100" s="17" t="s">
        <v>94</v>
      </c>
      <c r="D100" s="20"/>
      <c r="E100" s="17"/>
      <c r="F100" s="18" t="n">
        <f aca="false">F101</f>
        <v>3291</v>
      </c>
      <c r="G100" s="18" t="n">
        <f aca="false">G101</f>
        <v>0</v>
      </c>
      <c r="H100" s="18" t="n">
        <f aca="false">H101</f>
        <v>0</v>
      </c>
    </row>
    <row r="101" customFormat="false" ht="15" hidden="false" customHeight="false" outlineLevel="0" collapsed="false">
      <c r="A101" s="22" t="s">
        <v>95</v>
      </c>
      <c r="B101" s="17" t="s">
        <v>16</v>
      </c>
      <c r="C101" s="17" t="s">
        <v>94</v>
      </c>
      <c r="D101" s="20" t="s">
        <v>96</v>
      </c>
      <c r="E101" s="18"/>
      <c r="F101" s="18" t="n">
        <f aca="false">F102</f>
        <v>3291</v>
      </c>
      <c r="G101" s="18" t="n">
        <f aca="false">G102</f>
        <v>0</v>
      </c>
      <c r="H101" s="18" t="n">
        <f aca="false">H102</f>
        <v>0</v>
      </c>
    </row>
    <row r="102" customFormat="false" ht="30" hidden="false" customHeight="false" outlineLevel="0" collapsed="false">
      <c r="A102" s="21" t="s">
        <v>41</v>
      </c>
      <c r="B102" s="17" t="s">
        <v>16</v>
      </c>
      <c r="C102" s="17" t="s">
        <v>94</v>
      </c>
      <c r="D102" s="20" t="s">
        <v>96</v>
      </c>
      <c r="E102" s="17" t="s">
        <v>42</v>
      </c>
      <c r="F102" s="18" t="n">
        <f aca="false">F103</f>
        <v>3291</v>
      </c>
      <c r="G102" s="18" t="n">
        <f aca="false">G103</f>
        <v>0</v>
      </c>
      <c r="H102" s="18" t="n">
        <f aca="false">H103</f>
        <v>0</v>
      </c>
    </row>
    <row r="103" customFormat="false" ht="30" hidden="false" customHeight="false" outlineLevel="0" collapsed="false">
      <c r="A103" s="21" t="s">
        <v>43</v>
      </c>
      <c r="B103" s="17" t="s">
        <v>16</v>
      </c>
      <c r="C103" s="17" t="s">
        <v>94</v>
      </c>
      <c r="D103" s="20" t="s">
        <v>96</v>
      </c>
      <c r="E103" s="17" t="s">
        <v>44</v>
      </c>
      <c r="F103" s="18" t="n">
        <f aca="false">Прил_4!G81</f>
        <v>3291</v>
      </c>
      <c r="G103" s="18" t="n">
        <f aca="false">Прил_4!H81</f>
        <v>0</v>
      </c>
      <c r="H103" s="18" t="n">
        <f aca="false">Прил_4!I81</f>
        <v>0</v>
      </c>
    </row>
    <row r="104" customFormat="false" ht="15" hidden="false" customHeight="false" outlineLevel="0" collapsed="false">
      <c r="A104" s="16" t="s">
        <v>97</v>
      </c>
      <c r="B104" s="17" t="s">
        <v>16</v>
      </c>
      <c r="C104" s="17" t="s">
        <v>98</v>
      </c>
      <c r="D104" s="17"/>
      <c r="E104" s="17"/>
      <c r="F104" s="18" t="n">
        <f aca="false">F105</f>
        <v>1000</v>
      </c>
      <c r="G104" s="18" t="n">
        <f aca="false">G105</f>
        <v>1000</v>
      </c>
      <c r="H104" s="18" t="n">
        <f aca="false">H105</f>
        <v>1000</v>
      </c>
    </row>
    <row r="105" customFormat="false" ht="15" hidden="false" customHeight="false" outlineLevel="0" collapsed="false">
      <c r="A105" s="22" t="s">
        <v>99</v>
      </c>
      <c r="B105" s="17" t="s">
        <v>16</v>
      </c>
      <c r="C105" s="17" t="s">
        <v>98</v>
      </c>
      <c r="D105" s="20" t="s">
        <v>100</v>
      </c>
      <c r="E105" s="18"/>
      <c r="F105" s="18" t="n">
        <f aca="false">F106</f>
        <v>1000</v>
      </c>
      <c r="G105" s="18" t="n">
        <f aca="false">G106</f>
        <v>1000</v>
      </c>
      <c r="H105" s="18" t="n">
        <f aca="false">H106</f>
        <v>1000</v>
      </c>
    </row>
    <row r="106" customFormat="false" ht="15" hidden="false" customHeight="false" outlineLevel="0" collapsed="false">
      <c r="A106" s="28" t="s">
        <v>65</v>
      </c>
      <c r="B106" s="17" t="s">
        <v>16</v>
      </c>
      <c r="C106" s="17" t="s">
        <v>98</v>
      </c>
      <c r="D106" s="20" t="s">
        <v>100</v>
      </c>
      <c r="E106" s="17" t="s">
        <v>66</v>
      </c>
      <c r="F106" s="18" t="n">
        <f aca="false">F107</f>
        <v>1000</v>
      </c>
      <c r="G106" s="18" t="n">
        <f aca="false">G107</f>
        <v>1000</v>
      </c>
      <c r="H106" s="18" t="n">
        <f aca="false">H107</f>
        <v>1000</v>
      </c>
    </row>
    <row r="107" customFormat="false" ht="15" hidden="false" customHeight="false" outlineLevel="0" collapsed="false">
      <c r="A107" s="16" t="s">
        <v>101</v>
      </c>
      <c r="B107" s="17" t="s">
        <v>16</v>
      </c>
      <c r="C107" s="17" t="s">
        <v>98</v>
      </c>
      <c r="D107" s="20" t="s">
        <v>100</v>
      </c>
      <c r="E107" s="17" t="s">
        <v>102</v>
      </c>
      <c r="F107" s="18" t="n">
        <f aca="false">Прил_4!G88</f>
        <v>1000</v>
      </c>
      <c r="G107" s="18" t="n">
        <f aca="false">Прил_4!H88</f>
        <v>1000</v>
      </c>
      <c r="H107" s="18" t="n">
        <f aca="false">Прил_4!I88</f>
        <v>1000</v>
      </c>
    </row>
    <row r="108" customFormat="false" ht="15" hidden="false" customHeight="false" outlineLevel="0" collapsed="false">
      <c r="A108" s="16" t="s">
        <v>103</v>
      </c>
      <c r="B108" s="17" t="s">
        <v>16</v>
      </c>
      <c r="C108" s="17" t="s">
        <v>104</v>
      </c>
      <c r="D108" s="17"/>
      <c r="E108" s="17"/>
      <c r="F108" s="18" t="n">
        <f aca="false">F109+F115+F139+F195+F185+F128+F204</f>
        <v>148260.6</v>
      </c>
      <c r="G108" s="18" t="n">
        <f aca="false">G109+G115+G139+G195+G185+G128+G204</f>
        <v>138740.7</v>
      </c>
      <c r="H108" s="18" t="n">
        <f aca="false">H109+H115+H139+H195+H185+H128+H204</f>
        <v>140368.9</v>
      </c>
    </row>
    <row r="109" customFormat="false" ht="15" hidden="false" customHeight="false" outlineLevel="0" collapsed="false">
      <c r="A109" s="19" t="s">
        <v>105</v>
      </c>
      <c r="B109" s="17" t="s">
        <v>16</v>
      </c>
      <c r="C109" s="17" t="s">
        <v>104</v>
      </c>
      <c r="D109" s="20" t="s">
        <v>106</v>
      </c>
      <c r="E109" s="17"/>
      <c r="F109" s="18" t="n">
        <f aca="false">F110</f>
        <v>841</v>
      </c>
      <c r="G109" s="18" t="n">
        <f aca="false">G110</f>
        <v>841</v>
      </c>
      <c r="H109" s="18" t="n">
        <f aca="false">H110</f>
        <v>843</v>
      </c>
    </row>
    <row r="110" customFormat="false" ht="15" hidden="false" customHeight="false" outlineLevel="0" collapsed="false">
      <c r="A110" s="19" t="s">
        <v>107</v>
      </c>
      <c r="B110" s="17" t="s">
        <v>16</v>
      </c>
      <c r="C110" s="17" t="s">
        <v>104</v>
      </c>
      <c r="D110" s="20" t="s">
        <v>108</v>
      </c>
      <c r="E110" s="17"/>
      <c r="F110" s="18" t="n">
        <f aca="false">F111</f>
        <v>841</v>
      </c>
      <c r="G110" s="18" t="n">
        <f aca="false">G111</f>
        <v>841</v>
      </c>
      <c r="H110" s="18" t="n">
        <f aca="false">H111</f>
        <v>843</v>
      </c>
    </row>
    <row r="111" customFormat="false" ht="60" hidden="false" customHeight="false" outlineLevel="0" collapsed="false">
      <c r="A111" s="23" t="s">
        <v>109</v>
      </c>
      <c r="B111" s="17" t="s">
        <v>16</v>
      </c>
      <c r="C111" s="17" t="s">
        <v>104</v>
      </c>
      <c r="D111" s="20" t="s">
        <v>110</v>
      </c>
      <c r="E111" s="17"/>
      <c r="F111" s="18" t="n">
        <f aca="false">F112</f>
        <v>841</v>
      </c>
      <c r="G111" s="18" t="n">
        <f aca="false">G112</f>
        <v>841</v>
      </c>
      <c r="H111" s="18" t="n">
        <f aca="false">H112</f>
        <v>843</v>
      </c>
    </row>
    <row r="112" customFormat="false" ht="60" hidden="false" customHeight="false" outlineLevel="0" collapsed="false">
      <c r="A112" s="23" t="s">
        <v>111</v>
      </c>
      <c r="B112" s="17" t="s">
        <v>16</v>
      </c>
      <c r="C112" s="17" t="s">
        <v>104</v>
      </c>
      <c r="D112" s="20" t="s">
        <v>112</v>
      </c>
      <c r="E112" s="17"/>
      <c r="F112" s="18" t="n">
        <f aca="false">F113</f>
        <v>841</v>
      </c>
      <c r="G112" s="18" t="n">
        <f aca="false">G113</f>
        <v>841</v>
      </c>
      <c r="H112" s="18" t="n">
        <f aca="false">H113</f>
        <v>843</v>
      </c>
    </row>
    <row r="113" customFormat="false" ht="60" hidden="false" customHeight="false" outlineLevel="0" collapsed="false">
      <c r="A113" s="21" t="s">
        <v>27</v>
      </c>
      <c r="B113" s="17" t="s">
        <v>16</v>
      </c>
      <c r="C113" s="17" t="s">
        <v>104</v>
      </c>
      <c r="D113" s="20" t="s">
        <v>112</v>
      </c>
      <c r="E113" s="17" t="s">
        <v>28</v>
      </c>
      <c r="F113" s="18" t="n">
        <f aca="false">F114</f>
        <v>841</v>
      </c>
      <c r="G113" s="18" t="n">
        <f aca="false">G114</f>
        <v>841</v>
      </c>
      <c r="H113" s="18" t="n">
        <f aca="false">H114</f>
        <v>843</v>
      </c>
    </row>
    <row r="114" customFormat="false" ht="30" hidden="false" customHeight="false" outlineLevel="0" collapsed="false">
      <c r="A114" s="21" t="s">
        <v>29</v>
      </c>
      <c r="B114" s="17" t="s">
        <v>16</v>
      </c>
      <c r="C114" s="17" t="s">
        <v>104</v>
      </c>
      <c r="D114" s="20" t="s">
        <v>112</v>
      </c>
      <c r="E114" s="17" t="s">
        <v>30</v>
      </c>
      <c r="F114" s="18" t="n">
        <f aca="false">Прил_4!G95</f>
        <v>841</v>
      </c>
      <c r="G114" s="18" t="n">
        <f aca="false">Прил_4!H95</f>
        <v>841</v>
      </c>
      <c r="H114" s="18" t="n">
        <f aca="false">Прил_4!I95</f>
        <v>843</v>
      </c>
    </row>
    <row r="115" customFormat="false" ht="15" hidden="false" customHeight="false" outlineLevel="0" collapsed="false">
      <c r="A115" s="19" t="s">
        <v>113</v>
      </c>
      <c r="B115" s="17" t="s">
        <v>16</v>
      </c>
      <c r="C115" s="17" t="s">
        <v>104</v>
      </c>
      <c r="D115" s="20" t="s">
        <v>114</v>
      </c>
      <c r="E115" s="17"/>
      <c r="F115" s="18" t="n">
        <f aca="false">F121+F116</f>
        <v>3039</v>
      </c>
      <c r="G115" s="18" t="n">
        <f aca="false">G121+G116</f>
        <v>3039</v>
      </c>
      <c r="H115" s="18" t="n">
        <f aca="false">H121+H116</f>
        <v>3039</v>
      </c>
    </row>
    <row r="116" customFormat="false" ht="15" hidden="false" customHeight="false" outlineLevel="0" collapsed="false">
      <c r="A116" s="19" t="s">
        <v>115</v>
      </c>
      <c r="B116" s="17" t="s">
        <v>16</v>
      </c>
      <c r="C116" s="17" t="s">
        <v>104</v>
      </c>
      <c r="D116" s="20" t="s">
        <v>116</v>
      </c>
      <c r="E116" s="17"/>
      <c r="F116" s="18" t="n">
        <f aca="false">F117</f>
        <v>862</v>
      </c>
      <c r="G116" s="18" t="n">
        <f aca="false">G117</f>
        <v>862</v>
      </c>
      <c r="H116" s="18" t="n">
        <f aca="false">H117</f>
        <v>862</v>
      </c>
    </row>
    <row r="117" customFormat="false" ht="45" hidden="false" customHeight="false" outlineLevel="0" collapsed="false">
      <c r="A117" s="19" t="s">
        <v>117</v>
      </c>
      <c r="B117" s="17" t="s">
        <v>16</v>
      </c>
      <c r="C117" s="17" t="s">
        <v>104</v>
      </c>
      <c r="D117" s="20" t="s">
        <v>118</v>
      </c>
      <c r="E117" s="17"/>
      <c r="F117" s="18" t="n">
        <f aca="false">F118</f>
        <v>862</v>
      </c>
      <c r="G117" s="18" t="n">
        <f aca="false">G118</f>
        <v>862</v>
      </c>
      <c r="H117" s="18" t="n">
        <f aca="false">H118</f>
        <v>862</v>
      </c>
    </row>
    <row r="118" customFormat="false" ht="60" hidden="false" customHeight="false" outlineLevel="0" collapsed="false">
      <c r="A118" s="23" t="s">
        <v>119</v>
      </c>
      <c r="B118" s="17" t="s">
        <v>16</v>
      </c>
      <c r="C118" s="17" t="s">
        <v>104</v>
      </c>
      <c r="D118" s="20" t="s">
        <v>120</v>
      </c>
      <c r="E118" s="17"/>
      <c r="F118" s="29" t="n">
        <f aca="false">F119</f>
        <v>862</v>
      </c>
      <c r="G118" s="29" t="n">
        <f aca="false">G119</f>
        <v>862</v>
      </c>
      <c r="H118" s="29" t="n">
        <f aca="false">H119</f>
        <v>862</v>
      </c>
    </row>
    <row r="119" customFormat="false" ht="60" hidden="false" customHeight="false" outlineLevel="0" collapsed="false">
      <c r="A119" s="21" t="s">
        <v>27</v>
      </c>
      <c r="B119" s="17" t="s">
        <v>16</v>
      </c>
      <c r="C119" s="17" t="s">
        <v>104</v>
      </c>
      <c r="D119" s="20" t="s">
        <v>120</v>
      </c>
      <c r="E119" s="17" t="s">
        <v>28</v>
      </c>
      <c r="F119" s="29" t="n">
        <f aca="false">F120</f>
        <v>862</v>
      </c>
      <c r="G119" s="29" t="n">
        <f aca="false">G120</f>
        <v>862</v>
      </c>
      <c r="H119" s="29" t="n">
        <f aca="false">H120</f>
        <v>862</v>
      </c>
    </row>
    <row r="120" customFormat="false" ht="15" hidden="false" customHeight="false" outlineLevel="0" collapsed="false">
      <c r="A120" s="25" t="s">
        <v>121</v>
      </c>
      <c r="B120" s="17" t="s">
        <v>16</v>
      </c>
      <c r="C120" s="17" t="s">
        <v>104</v>
      </c>
      <c r="D120" s="20" t="s">
        <v>120</v>
      </c>
      <c r="E120" s="17" t="s">
        <v>122</v>
      </c>
      <c r="F120" s="29" t="n">
        <f aca="false">Прил_4!G101</f>
        <v>862</v>
      </c>
      <c r="G120" s="29" t="n">
        <f aca="false">Прил_4!H101</f>
        <v>862</v>
      </c>
      <c r="H120" s="29" t="n">
        <f aca="false">Прил_4!I101</f>
        <v>862</v>
      </c>
    </row>
    <row r="121" customFormat="false" ht="15" hidden="false" customHeight="false" outlineLevel="0" collapsed="false">
      <c r="A121" s="19" t="s">
        <v>123</v>
      </c>
      <c r="B121" s="17" t="s">
        <v>16</v>
      </c>
      <c r="C121" s="17" t="s">
        <v>104</v>
      </c>
      <c r="D121" s="20" t="s">
        <v>124</v>
      </c>
      <c r="E121" s="17"/>
      <c r="F121" s="18" t="n">
        <f aca="false">F122</f>
        <v>2177</v>
      </c>
      <c r="G121" s="18" t="n">
        <f aca="false">G122</f>
        <v>2177</v>
      </c>
      <c r="H121" s="18" t="n">
        <f aca="false">H122</f>
        <v>2177</v>
      </c>
    </row>
    <row r="122" customFormat="false" ht="75" hidden="false" customHeight="false" outlineLevel="0" collapsed="false">
      <c r="A122" s="19" t="s">
        <v>125</v>
      </c>
      <c r="B122" s="17" t="s">
        <v>16</v>
      </c>
      <c r="C122" s="17" t="s">
        <v>104</v>
      </c>
      <c r="D122" s="20" t="s">
        <v>126</v>
      </c>
      <c r="E122" s="17"/>
      <c r="F122" s="18" t="n">
        <f aca="false">F123</f>
        <v>2177</v>
      </c>
      <c r="G122" s="18" t="n">
        <f aca="false">G123</f>
        <v>2177</v>
      </c>
      <c r="H122" s="18" t="n">
        <f aca="false">H123</f>
        <v>2177</v>
      </c>
    </row>
    <row r="123" customFormat="false" ht="60" hidden="false" customHeight="false" outlineLevel="0" collapsed="false">
      <c r="A123" s="23" t="s">
        <v>127</v>
      </c>
      <c r="B123" s="17" t="s">
        <v>16</v>
      </c>
      <c r="C123" s="17" t="s">
        <v>104</v>
      </c>
      <c r="D123" s="20" t="s">
        <v>128</v>
      </c>
      <c r="E123" s="17"/>
      <c r="F123" s="18" t="n">
        <f aca="false">F124+F126</f>
        <v>2177</v>
      </c>
      <c r="G123" s="18" t="n">
        <f aca="false">G124+G126</f>
        <v>2177</v>
      </c>
      <c r="H123" s="18" t="n">
        <f aca="false">H124+H126</f>
        <v>2177</v>
      </c>
    </row>
    <row r="124" customFormat="false" ht="60" hidden="false" customHeight="false" outlineLevel="0" collapsed="false">
      <c r="A124" s="21" t="s">
        <v>27</v>
      </c>
      <c r="B124" s="17" t="s">
        <v>16</v>
      </c>
      <c r="C124" s="17" t="s">
        <v>104</v>
      </c>
      <c r="D124" s="20" t="s">
        <v>128</v>
      </c>
      <c r="E124" s="17" t="s">
        <v>28</v>
      </c>
      <c r="F124" s="18" t="n">
        <f aca="false">F125</f>
        <v>1848.9</v>
      </c>
      <c r="G124" s="18" t="n">
        <f aca="false">G125</f>
        <v>1848.9</v>
      </c>
      <c r="H124" s="18" t="n">
        <f aca="false">H125</f>
        <v>1848.9</v>
      </c>
    </row>
    <row r="125" customFormat="false" ht="30" hidden="false" customHeight="false" outlineLevel="0" collapsed="false">
      <c r="A125" s="21" t="s">
        <v>29</v>
      </c>
      <c r="B125" s="17" t="s">
        <v>16</v>
      </c>
      <c r="C125" s="17" t="s">
        <v>104</v>
      </c>
      <c r="D125" s="20" t="s">
        <v>128</v>
      </c>
      <c r="E125" s="17" t="s">
        <v>30</v>
      </c>
      <c r="F125" s="18" t="n">
        <f aca="false">Прил_4!G106</f>
        <v>1848.9</v>
      </c>
      <c r="G125" s="18" t="n">
        <f aca="false">Прил_4!H106</f>
        <v>1848.9</v>
      </c>
      <c r="H125" s="18" t="n">
        <f aca="false">Прил_4!I106</f>
        <v>1848.9</v>
      </c>
    </row>
    <row r="126" customFormat="false" ht="30" hidden="false" customHeight="false" outlineLevel="0" collapsed="false">
      <c r="A126" s="21" t="s">
        <v>41</v>
      </c>
      <c r="B126" s="17" t="s">
        <v>16</v>
      </c>
      <c r="C126" s="17" t="s">
        <v>104</v>
      </c>
      <c r="D126" s="20" t="s">
        <v>128</v>
      </c>
      <c r="E126" s="17" t="s">
        <v>42</v>
      </c>
      <c r="F126" s="18" t="n">
        <f aca="false">F127</f>
        <v>328.1</v>
      </c>
      <c r="G126" s="18" t="n">
        <f aca="false">G127</f>
        <v>328.1</v>
      </c>
      <c r="H126" s="18" t="n">
        <f aca="false">H127</f>
        <v>328.1</v>
      </c>
    </row>
    <row r="127" customFormat="false" ht="30" hidden="false" customHeight="false" outlineLevel="0" collapsed="false">
      <c r="A127" s="21" t="s">
        <v>43</v>
      </c>
      <c r="B127" s="17" t="s">
        <v>16</v>
      </c>
      <c r="C127" s="17" t="s">
        <v>104</v>
      </c>
      <c r="D127" s="20" t="s">
        <v>128</v>
      </c>
      <c r="E127" s="17" t="s">
        <v>44</v>
      </c>
      <c r="F127" s="18" t="n">
        <f aca="false">Прил_4!G108</f>
        <v>328.1</v>
      </c>
      <c r="G127" s="18" t="n">
        <f aca="false">Прил_4!H108</f>
        <v>328.1</v>
      </c>
      <c r="H127" s="18" t="n">
        <f aca="false">Прил_4!I108</f>
        <v>328.1</v>
      </c>
    </row>
    <row r="128" customFormat="false" ht="30" hidden="false" customHeight="false" outlineLevel="0" collapsed="false">
      <c r="A128" s="19" t="s">
        <v>129</v>
      </c>
      <c r="B128" s="17" t="s">
        <v>16</v>
      </c>
      <c r="C128" s="17" t="s">
        <v>104</v>
      </c>
      <c r="D128" s="20" t="s">
        <v>130</v>
      </c>
      <c r="E128" s="17"/>
      <c r="F128" s="18" t="n">
        <f aca="false">F129+F134</f>
        <v>5263.6</v>
      </c>
      <c r="G128" s="18" t="n">
        <f aca="false">G129+G134</f>
        <v>879.6</v>
      </c>
      <c r="H128" s="18" t="n">
        <f aca="false">H129+H134</f>
        <v>879.6</v>
      </c>
    </row>
    <row r="129" customFormat="false" ht="30" hidden="false" customHeight="false" outlineLevel="0" collapsed="false">
      <c r="A129" s="19" t="s">
        <v>131</v>
      </c>
      <c r="B129" s="17" t="s">
        <v>16</v>
      </c>
      <c r="C129" s="17" t="s">
        <v>104</v>
      </c>
      <c r="D129" s="20" t="s">
        <v>132</v>
      </c>
      <c r="E129" s="17"/>
      <c r="F129" s="18" t="n">
        <f aca="false">F130</f>
        <v>879.6</v>
      </c>
      <c r="G129" s="18" t="n">
        <f aca="false">G130</f>
        <v>879.6</v>
      </c>
      <c r="H129" s="18" t="n">
        <f aca="false">H130</f>
        <v>879.6</v>
      </c>
    </row>
    <row r="130" customFormat="false" ht="45" hidden="false" customHeight="false" outlineLevel="0" collapsed="false">
      <c r="A130" s="23" t="s">
        <v>133</v>
      </c>
      <c r="B130" s="17" t="s">
        <v>16</v>
      </c>
      <c r="C130" s="17" t="s">
        <v>104</v>
      </c>
      <c r="D130" s="20" t="s">
        <v>134</v>
      </c>
      <c r="E130" s="17"/>
      <c r="F130" s="18" t="n">
        <f aca="false">F131</f>
        <v>879.6</v>
      </c>
      <c r="G130" s="18" t="n">
        <f aca="false">G131</f>
        <v>879.6</v>
      </c>
      <c r="H130" s="18" t="n">
        <f aca="false">H131</f>
        <v>879.6</v>
      </c>
    </row>
    <row r="131" customFormat="false" ht="15" hidden="false" customHeight="false" outlineLevel="0" collapsed="false">
      <c r="A131" s="21" t="s">
        <v>135</v>
      </c>
      <c r="B131" s="17" t="s">
        <v>16</v>
      </c>
      <c r="C131" s="17" t="s">
        <v>104</v>
      </c>
      <c r="D131" s="20" t="s">
        <v>136</v>
      </c>
      <c r="E131" s="17"/>
      <c r="F131" s="18" t="n">
        <f aca="false">F132</f>
        <v>879.6</v>
      </c>
      <c r="G131" s="18" t="n">
        <f aca="false">G132</f>
        <v>879.6</v>
      </c>
      <c r="H131" s="18" t="n">
        <f aca="false">H132</f>
        <v>879.6</v>
      </c>
    </row>
    <row r="132" customFormat="false" ht="30" hidden="false" customHeight="false" outlineLevel="0" collapsed="false">
      <c r="A132" s="21" t="s">
        <v>137</v>
      </c>
      <c r="B132" s="17" t="s">
        <v>16</v>
      </c>
      <c r="C132" s="17" t="s">
        <v>104</v>
      </c>
      <c r="D132" s="20" t="s">
        <v>136</v>
      </c>
      <c r="E132" s="17" t="s">
        <v>138</v>
      </c>
      <c r="F132" s="18" t="n">
        <f aca="false">F133</f>
        <v>879.6</v>
      </c>
      <c r="G132" s="18" t="n">
        <f aca="false">G133</f>
        <v>879.6</v>
      </c>
      <c r="H132" s="18" t="n">
        <f aca="false">H133</f>
        <v>879.6</v>
      </c>
    </row>
    <row r="133" customFormat="false" ht="15" hidden="false" customHeight="false" outlineLevel="0" collapsed="false">
      <c r="A133" s="21" t="s">
        <v>139</v>
      </c>
      <c r="B133" s="17" t="s">
        <v>16</v>
      </c>
      <c r="C133" s="17" t="s">
        <v>104</v>
      </c>
      <c r="D133" s="20" t="s">
        <v>136</v>
      </c>
      <c r="E133" s="17" t="s">
        <v>140</v>
      </c>
      <c r="F133" s="18" t="n">
        <f aca="false">Прил_4!G114</f>
        <v>879.6</v>
      </c>
      <c r="G133" s="18" t="n">
        <f aca="false">Прил_4!H114</f>
        <v>879.6</v>
      </c>
      <c r="H133" s="18" t="n">
        <f aca="false">Прил_4!I114</f>
        <v>879.6</v>
      </c>
    </row>
    <row r="134" customFormat="false" ht="15" hidden="false" customHeight="false" outlineLevel="0" collapsed="false">
      <c r="A134" s="23" t="s">
        <v>141</v>
      </c>
      <c r="B134" s="17" t="s">
        <v>16</v>
      </c>
      <c r="C134" s="17" t="s">
        <v>104</v>
      </c>
      <c r="D134" s="20" t="s">
        <v>142</v>
      </c>
      <c r="E134" s="17"/>
      <c r="F134" s="18" t="n">
        <f aca="false">F135</f>
        <v>4384</v>
      </c>
      <c r="G134" s="18" t="n">
        <f aca="false">G135</f>
        <v>0</v>
      </c>
      <c r="H134" s="18" t="n">
        <f aca="false">H135</f>
        <v>0</v>
      </c>
    </row>
    <row r="135" customFormat="false" ht="30" hidden="false" customHeight="false" outlineLevel="0" collapsed="false">
      <c r="A135" s="23" t="s">
        <v>23</v>
      </c>
      <c r="B135" s="17" t="s">
        <v>16</v>
      </c>
      <c r="C135" s="17" t="s">
        <v>104</v>
      </c>
      <c r="D135" s="20" t="s">
        <v>143</v>
      </c>
      <c r="E135" s="17"/>
      <c r="F135" s="18" t="n">
        <f aca="false">F136</f>
        <v>4384</v>
      </c>
      <c r="G135" s="18" t="n">
        <f aca="false">G136</f>
        <v>0</v>
      </c>
      <c r="H135" s="18" t="n">
        <f aca="false">H136</f>
        <v>0</v>
      </c>
    </row>
    <row r="136" customFormat="false" ht="30" hidden="false" customHeight="false" outlineLevel="0" collapsed="false">
      <c r="A136" s="30" t="s">
        <v>144</v>
      </c>
      <c r="B136" s="17" t="s">
        <v>16</v>
      </c>
      <c r="C136" s="17" t="s">
        <v>104</v>
      </c>
      <c r="D136" s="20" t="s">
        <v>145</v>
      </c>
      <c r="E136" s="17"/>
      <c r="F136" s="18" t="n">
        <f aca="false">F137</f>
        <v>4384</v>
      </c>
      <c r="G136" s="18" t="n">
        <f aca="false">G137</f>
        <v>0</v>
      </c>
      <c r="H136" s="18" t="n">
        <f aca="false">H137</f>
        <v>0</v>
      </c>
    </row>
    <row r="137" customFormat="false" ht="60" hidden="false" customHeight="false" outlineLevel="0" collapsed="false">
      <c r="A137" s="21" t="s">
        <v>27</v>
      </c>
      <c r="B137" s="17" t="s">
        <v>16</v>
      </c>
      <c r="C137" s="17" t="s">
        <v>104</v>
      </c>
      <c r="D137" s="20" t="s">
        <v>145</v>
      </c>
      <c r="E137" s="17" t="s">
        <v>28</v>
      </c>
      <c r="F137" s="18" t="n">
        <f aca="false">F138</f>
        <v>4384</v>
      </c>
      <c r="G137" s="18" t="n">
        <f aca="false">G138</f>
        <v>0</v>
      </c>
      <c r="H137" s="18" t="n">
        <f aca="false">H138</f>
        <v>0</v>
      </c>
    </row>
    <row r="138" customFormat="false" ht="15" hidden="false" customHeight="false" outlineLevel="0" collapsed="false">
      <c r="A138" s="21" t="s">
        <v>121</v>
      </c>
      <c r="B138" s="17" t="s">
        <v>16</v>
      </c>
      <c r="C138" s="17" t="s">
        <v>104</v>
      </c>
      <c r="D138" s="20" t="s">
        <v>145</v>
      </c>
      <c r="E138" s="17" t="s">
        <v>122</v>
      </c>
      <c r="F138" s="18" t="n">
        <f aca="false">Прил_4!G119</f>
        <v>4384</v>
      </c>
      <c r="G138" s="18" t="n">
        <f aca="false">Прил_4!H119</f>
        <v>0</v>
      </c>
      <c r="H138" s="18" t="n">
        <f aca="false">Прил_4!I119</f>
        <v>0</v>
      </c>
    </row>
    <row r="139" customFormat="false" ht="30" hidden="false" customHeight="false" outlineLevel="0" collapsed="false">
      <c r="A139" s="19" t="s">
        <v>19</v>
      </c>
      <c r="B139" s="17" t="s">
        <v>16</v>
      </c>
      <c r="C139" s="17" t="s">
        <v>104</v>
      </c>
      <c r="D139" s="20" t="s">
        <v>20</v>
      </c>
      <c r="E139" s="24"/>
      <c r="F139" s="18" t="n">
        <f aca="false">F140+F154</f>
        <v>83713.7</v>
      </c>
      <c r="G139" s="18" t="n">
        <f aca="false">G140+G154</f>
        <v>83533.5</v>
      </c>
      <c r="H139" s="18" t="n">
        <f aca="false">H140+H154</f>
        <v>84533.5</v>
      </c>
    </row>
    <row r="140" customFormat="false" ht="15" hidden="false" customHeight="false" outlineLevel="0" collapsed="false">
      <c r="A140" s="19" t="s">
        <v>146</v>
      </c>
      <c r="B140" s="17" t="s">
        <v>16</v>
      </c>
      <c r="C140" s="17" t="s">
        <v>104</v>
      </c>
      <c r="D140" s="20" t="s">
        <v>147</v>
      </c>
      <c r="E140" s="24"/>
      <c r="F140" s="18" t="n">
        <f aca="false">F141+F148</f>
        <v>20215</v>
      </c>
      <c r="G140" s="18" t="n">
        <f aca="false">G141+G148</f>
        <v>19424.8</v>
      </c>
      <c r="H140" s="18" t="n">
        <f aca="false">H141+H148</f>
        <v>20424.8</v>
      </c>
    </row>
    <row r="141" customFormat="false" ht="45" hidden="false" customHeight="false" outlineLevel="0" collapsed="false">
      <c r="A141" s="23" t="s">
        <v>148</v>
      </c>
      <c r="B141" s="17" t="s">
        <v>16</v>
      </c>
      <c r="C141" s="17" t="s">
        <v>104</v>
      </c>
      <c r="D141" s="20" t="s">
        <v>149</v>
      </c>
      <c r="E141" s="24"/>
      <c r="F141" s="18" t="n">
        <f aca="false">F142+F145</f>
        <v>19450</v>
      </c>
      <c r="G141" s="18" t="n">
        <f aca="false">G142+G145</f>
        <v>19424.8</v>
      </c>
      <c r="H141" s="18" t="n">
        <f aca="false">H142+H145</f>
        <v>20424.8</v>
      </c>
    </row>
    <row r="142" customFormat="false" ht="30" hidden="false" customHeight="false" outlineLevel="0" collapsed="false">
      <c r="A142" s="22" t="s">
        <v>150</v>
      </c>
      <c r="B142" s="17" t="s">
        <v>16</v>
      </c>
      <c r="C142" s="17" t="s">
        <v>104</v>
      </c>
      <c r="D142" s="20" t="s">
        <v>151</v>
      </c>
      <c r="E142" s="24"/>
      <c r="F142" s="18" t="n">
        <f aca="false">F143</f>
        <v>6850</v>
      </c>
      <c r="G142" s="18" t="n">
        <f aca="false">G143</f>
        <v>6824.8</v>
      </c>
      <c r="H142" s="18" t="n">
        <f aca="false">H143</f>
        <v>7824.8</v>
      </c>
    </row>
    <row r="143" customFormat="false" ht="30" hidden="false" customHeight="false" outlineLevel="0" collapsed="false">
      <c r="A143" s="21" t="s">
        <v>41</v>
      </c>
      <c r="B143" s="17" t="s">
        <v>16</v>
      </c>
      <c r="C143" s="17" t="s">
        <v>104</v>
      </c>
      <c r="D143" s="20" t="s">
        <v>151</v>
      </c>
      <c r="E143" s="17" t="n">
        <v>200</v>
      </c>
      <c r="F143" s="18" t="n">
        <f aca="false">F144</f>
        <v>6850</v>
      </c>
      <c r="G143" s="18" t="n">
        <f aca="false">G144</f>
        <v>6824.8</v>
      </c>
      <c r="H143" s="18" t="n">
        <f aca="false">H144</f>
        <v>7824.8</v>
      </c>
    </row>
    <row r="144" customFormat="false" ht="30" hidden="false" customHeight="false" outlineLevel="0" collapsed="false">
      <c r="A144" s="21" t="s">
        <v>43</v>
      </c>
      <c r="B144" s="17" t="s">
        <v>16</v>
      </c>
      <c r="C144" s="17" t="s">
        <v>104</v>
      </c>
      <c r="D144" s="20" t="s">
        <v>151</v>
      </c>
      <c r="E144" s="17" t="n">
        <v>240</v>
      </c>
      <c r="F144" s="18" t="n">
        <f aca="false">Прил_4!G125</f>
        <v>6850</v>
      </c>
      <c r="G144" s="18" t="n">
        <f aca="false">Прил_4!H125</f>
        <v>6824.8</v>
      </c>
      <c r="H144" s="18" t="n">
        <f aca="false">Прил_4!I125</f>
        <v>7824.8</v>
      </c>
    </row>
    <row r="145" customFormat="false" ht="30" hidden="false" customHeight="false" outlineLevel="0" collapsed="false">
      <c r="A145" s="19" t="s">
        <v>152</v>
      </c>
      <c r="B145" s="17" t="s">
        <v>16</v>
      </c>
      <c r="C145" s="17" t="s">
        <v>104</v>
      </c>
      <c r="D145" s="20" t="s">
        <v>153</v>
      </c>
      <c r="E145" s="24"/>
      <c r="F145" s="18" t="n">
        <f aca="false">F146</f>
        <v>12600</v>
      </c>
      <c r="G145" s="18" t="n">
        <f aca="false">G146</f>
        <v>12600</v>
      </c>
      <c r="H145" s="18" t="n">
        <f aca="false">H146</f>
        <v>12600</v>
      </c>
    </row>
    <row r="146" customFormat="false" ht="30" hidden="false" customHeight="false" outlineLevel="0" collapsed="false">
      <c r="A146" s="21" t="s">
        <v>41</v>
      </c>
      <c r="B146" s="17" t="s">
        <v>16</v>
      </c>
      <c r="C146" s="17" t="s">
        <v>104</v>
      </c>
      <c r="D146" s="20" t="s">
        <v>153</v>
      </c>
      <c r="E146" s="17" t="n">
        <v>200</v>
      </c>
      <c r="F146" s="18" t="n">
        <f aca="false">F147</f>
        <v>12600</v>
      </c>
      <c r="G146" s="18" t="n">
        <f aca="false">G147</f>
        <v>12600</v>
      </c>
      <c r="H146" s="18" t="n">
        <f aca="false">H147</f>
        <v>12600</v>
      </c>
    </row>
    <row r="147" customFormat="false" ht="30" hidden="false" customHeight="false" outlineLevel="0" collapsed="false">
      <c r="A147" s="21" t="s">
        <v>43</v>
      </c>
      <c r="B147" s="17" t="s">
        <v>16</v>
      </c>
      <c r="C147" s="17" t="s">
        <v>104</v>
      </c>
      <c r="D147" s="20" t="s">
        <v>153</v>
      </c>
      <c r="E147" s="17" t="n">
        <v>240</v>
      </c>
      <c r="F147" s="18" t="n">
        <f aca="false">Прил_4!G128</f>
        <v>12600</v>
      </c>
      <c r="G147" s="18" t="n">
        <f aca="false">Прил_4!H128</f>
        <v>12600</v>
      </c>
      <c r="H147" s="18" t="n">
        <f aca="false">Прил_4!I128</f>
        <v>12600</v>
      </c>
    </row>
    <row r="148" customFormat="false" ht="30" hidden="false" customHeight="false" outlineLevel="0" collapsed="false">
      <c r="A148" s="23" t="s">
        <v>154</v>
      </c>
      <c r="B148" s="17" t="s">
        <v>16</v>
      </c>
      <c r="C148" s="17" t="s">
        <v>104</v>
      </c>
      <c r="D148" s="20" t="s">
        <v>155</v>
      </c>
      <c r="E148" s="24"/>
      <c r="F148" s="18" t="n">
        <f aca="false">F149</f>
        <v>765</v>
      </c>
      <c r="G148" s="18" t="n">
        <f aca="false">G149</f>
        <v>0</v>
      </c>
      <c r="H148" s="18" t="n">
        <f aca="false">H149</f>
        <v>0</v>
      </c>
    </row>
    <row r="149" customFormat="false" ht="30" hidden="false" customHeight="false" outlineLevel="0" collapsed="false">
      <c r="A149" s="23" t="s">
        <v>156</v>
      </c>
      <c r="B149" s="17" t="s">
        <v>16</v>
      </c>
      <c r="C149" s="17" t="s">
        <v>104</v>
      </c>
      <c r="D149" s="20" t="s">
        <v>157</v>
      </c>
      <c r="E149" s="24"/>
      <c r="F149" s="18" t="n">
        <f aca="false">F150+F152</f>
        <v>765</v>
      </c>
      <c r="G149" s="18" t="n">
        <f aca="false">G150+G152</f>
        <v>0</v>
      </c>
      <c r="H149" s="18" t="n">
        <f aca="false">H150+H152</f>
        <v>0</v>
      </c>
    </row>
    <row r="150" customFormat="false" ht="60" hidden="false" customHeight="false" outlineLevel="0" collapsed="false">
      <c r="A150" s="25" t="s">
        <v>27</v>
      </c>
      <c r="B150" s="17" t="s">
        <v>16</v>
      </c>
      <c r="C150" s="17" t="s">
        <v>104</v>
      </c>
      <c r="D150" s="20" t="s">
        <v>157</v>
      </c>
      <c r="E150" s="17" t="s">
        <v>28</v>
      </c>
      <c r="F150" s="18" t="n">
        <f aca="false">F151</f>
        <v>682.2</v>
      </c>
      <c r="G150" s="18" t="n">
        <f aca="false">G151</f>
        <v>0</v>
      </c>
      <c r="H150" s="18" t="n">
        <f aca="false">H151</f>
        <v>0</v>
      </c>
    </row>
    <row r="151" customFormat="false" ht="30" hidden="false" customHeight="false" outlineLevel="0" collapsed="false">
      <c r="A151" s="25" t="s">
        <v>29</v>
      </c>
      <c r="B151" s="17" t="s">
        <v>16</v>
      </c>
      <c r="C151" s="17" t="s">
        <v>104</v>
      </c>
      <c r="D151" s="20" t="s">
        <v>157</v>
      </c>
      <c r="E151" s="17" t="s">
        <v>30</v>
      </c>
      <c r="F151" s="18" t="n">
        <f aca="false">Прил_4!G132</f>
        <v>682.2</v>
      </c>
      <c r="G151" s="18" t="n">
        <f aca="false">Прил_4!H132</f>
        <v>0</v>
      </c>
      <c r="H151" s="18" t="n">
        <f aca="false">Прил_4!I132</f>
        <v>0</v>
      </c>
    </row>
    <row r="152" customFormat="false" ht="30" hidden="false" customHeight="false" outlineLevel="0" collapsed="false">
      <c r="A152" s="21" t="s">
        <v>41</v>
      </c>
      <c r="B152" s="17" t="s">
        <v>16</v>
      </c>
      <c r="C152" s="17" t="s">
        <v>104</v>
      </c>
      <c r="D152" s="20" t="s">
        <v>157</v>
      </c>
      <c r="E152" s="17" t="n">
        <v>200</v>
      </c>
      <c r="F152" s="18" t="n">
        <f aca="false">F153</f>
        <v>82.8</v>
      </c>
      <c r="G152" s="18" t="n">
        <f aca="false">G153</f>
        <v>0</v>
      </c>
      <c r="H152" s="18" t="n">
        <f aca="false">H153</f>
        <v>0</v>
      </c>
    </row>
    <row r="153" customFormat="false" ht="30" hidden="false" customHeight="false" outlineLevel="0" collapsed="false">
      <c r="A153" s="21" t="s">
        <v>43</v>
      </c>
      <c r="B153" s="17" t="s">
        <v>16</v>
      </c>
      <c r="C153" s="17" t="s">
        <v>104</v>
      </c>
      <c r="D153" s="20" t="s">
        <v>157</v>
      </c>
      <c r="E153" s="17" t="n">
        <v>240</v>
      </c>
      <c r="F153" s="18" t="n">
        <f aca="false">Прил_4!G134</f>
        <v>82.8</v>
      </c>
      <c r="G153" s="18" t="n">
        <f aca="false">Прил_4!H134</f>
        <v>0</v>
      </c>
      <c r="H153" s="18" t="n">
        <f aca="false">Прил_4!I134</f>
        <v>0</v>
      </c>
    </row>
    <row r="154" customFormat="false" ht="15" hidden="false" customHeight="false" outlineLevel="0" collapsed="false">
      <c r="A154" s="19" t="s">
        <v>21</v>
      </c>
      <c r="B154" s="17" t="s">
        <v>16</v>
      </c>
      <c r="C154" s="17" t="s">
        <v>104</v>
      </c>
      <c r="D154" s="20" t="s">
        <v>22</v>
      </c>
      <c r="E154" s="17"/>
      <c r="F154" s="18" t="n">
        <f aca="false">F155</f>
        <v>63498.7</v>
      </c>
      <c r="G154" s="18" t="n">
        <f aca="false">G155</f>
        <v>64108.7</v>
      </c>
      <c r="H154" s="18" t="n">
        <f aca="false">H155</f>
        <v>64108.7</v>
      </c>
    </row>
    <row r="155" customFormat="false" ht="30" hidden="false" customHeight="false" outlineLevel="0" collapsed="false">
      <c r="A155" s="19" t="s">
        <v>23</v>
      </c>
      <c r="B155" s="17" t="s">
        <v>16</v>
      </c>
      <c r="C155" s="17" t="s">
        <v>104</v>
      </c>
      <c r="D155" s="20" t="s">
        <v>24</v>
      </c>
      <c r="E155" s="17"/>
      <c r="F155" s="18" t="n">
        <f aca="false">F156+F167+F176+F163</f>
        <v>63498.7</v>
      </c>
      <c r="G155" s="18" t="n">
        <f aca="false">G156+G167+G176+G163</f>
        <v>64108.7</v>
      </c>
      <c r="H155" s="18" t="n">
        <f aca="false">H156+H167+H176+H163</f>
        <v>64108.7</v>
      </c>
    </row>
    <row r="156" customFormat="false" ht="15" hidden="false" customHeight="false" outlineLevel="0" collapsed="false">
      <c r="A156" s="19" t="s">
        <v>158</v>
      </c>
      <c r="B156" s="17" t="s">
        <v>16</v>
      </c>
      <c r="C156" s="17" t="s">
        <v>104</v>
      </c>
      <c r="D156" s="20" t="s">
        <v>159</v>
      </c>
      <c r="E156" s="24"/>
      <c r="F156" s="18" t="n">
        <f aca="false">F157+F159+F161</f>
        <v>9817.1</v>
      </c>
      <c r="G156" s="18" t="n">
        <f aca="false">G157+G159+G161</f>
        <v>10117.1</v>
      </c>
      <c r="H156" s="18" t="n">
        <f aca="false">H157+H159+H161</f>
        <v>10117.1</v>
      </c>
    </row>
    <row r="157" customFormat="false" ht="60" hidden="false" customHeight="false" outlineLevel="0" collapsed="false">
      <c r="A157" s="21" t="s">
        <v>27</v>
      </c>
      <c r="B157" s="17" t="s">
        <v>16</v>
      </c>
      <c r="C157" s="17" t="s">
        <v>104</v>
      </c>
      <c r="D157" s="20" t="s">
        <v>159</v>
      </c>
      <c r="E157" s="17" t="s">
        <v>28</v>
      </c>
      <c r="F157" s="18" t="n">
        <f aca="false">F158</f>
        <v>8932.4</v>
      </c>
      <c r="G157" s="18" t="n">
        <f aca="false">G158</f>
        <v>8932.4</v>
      </c>
      <c r="H157" s="18" t="n">
        <f aca="false">H158</f>
        <v>8932.4</v>
      </c>
    </row>
    <row r="158" customFormat="false" ht="30" hidden="false" customHeight="false" outlineLevel="0" collapsed="false">
      <c r="A158" s="21" t="s">
        <v>29</v>
      </c>
      <c r="B158" s="17" t="s">
        <v>16</v>
      </c>
      <c r="C158" s="17" t="s">
        <v>104</v>
      </c>
      <c r="D158" s="20" t="s">
        <v>159</v>
      </c>
      <c r="E158" s="17" t="s">
        <v>30</v>
      </c>
      <c r="F158" s="18" t="n">
        <f aca="false">Прил_4!G139</f>
        <v>8932.4</v>
      </c>
      <c r="G158" s="18" t="n">
        <f aca="false">Прил_4!H139</f>
        <v>8932.4</v>
      </c>
      <c r="H158" s="18" t="n">
        <f aca="false">Прил_4!I139</f>
        <v>8932.4</v>
      </c>
    </row>
    <row r="159" customFormat="false" ht="30" hidden="false" customHeight="false" outlineLevel="0" collapsed="false">
      <c r="A159" s="21" t="s">
        <v>41</v>
      </c>
      <c r="B159" s="17" t="s">
        <v>16</v>
      </c>
      <c r="C159" s="17" t="s">
        <v>104</v>
      </c>
      <c r="D159" s="20" t="s">
        <v>159</v>
      </c>
      <c r="E159" s="17" t="s">
        <v>42</v>
      </c>
      <c r="F159" s="18" t="n">
        <f aca="false">F160</f>
        <v>771.7</v>
      </c>
      <c r="G159" s="18" t="n">
        <f aca="false">G160</f>
        <v>1181.7</v>
      </c>
      <c r="H159" s="18" t="n">
        <f aca="false">H160</f>
        <v>1181.7</v>
      </c>
    </row>
    <row r="160" customFormat="false" ht="30" hidden="false" customHeight="false" outlineLevel="0" collapsed="false">
      <c r="A160" s="21" t="s">
        <v>43</v>
      </c>
      <c r="B160" s="17" t="s">
        <v>16</v>
      </c>
      <c r="C160" s="17" t="s">
        <v>104</v>
      </c>
      <c r="D160" s="20" t="s">
        <v>159</v>
      </c>
      <c r="E160" s="17" t="s">
        <v>44</v>
      </c>
      <c r="F160" s="18" t="n">
        <f aca="false">Прил_4!G141</f>
        <v>771.7</v>
      </c>
      <c r="G160" s="18" t="n">
        <f aca="false">Прил_4!H141</f>
        <v>1181.7</v>
      </c>
      <c r="H160" s="18" t="n">
        <f aca="false">Прил_4!I141</f>
        <v>1181.7</v>
      </c>
    </row>
    <row r="161" customFormat="false" ht="15" hidden="false" customHeight="false" outlineLevel="0" collapsed="false">
      <c r="A161" s="21" t="s">
        <v>65</v>
      </c>
      <c r="B161" s="17" t="s">
        <v>16</v>
      </c>
      <c r="C161" s="17" t="s">
        <v>104</v>
      </c>
      <c r="D161" s="20" t="s">
        <v>159</v>
      </c>
      <c r="E161" s="17" t="s">
        <v>66</v>
      </c>
      <c r="F161" s="18" t="n">
        <f aca="false">F162</f>
        <v>113</v>
      </c>
      <c r="G161" s="18" t="n">
        <f aca="false">G162</f>
        <v>3</v>
      </c>
      <c r="H161" s="18" t="n">
        <f aca="false">H162</f>
        <v>3</v>
      </c>
    </row>
    <row r="162" customFormat="false" ht="15" hidden="false" customHeight="false" outlineLevel="0" collapsed="false">
      <c r="A162" s="25" t="s">
        <v>67</v>
      </c>
      <c r="B162" s="17" t="s">
        <v>16</v>
      </c>
      <c r="C162" s="17" t="s">
        <v>104</v>
      </c>
      <c r="D162" s="20" t="s">
        <v>159</v>
      </c>
      <c r="E162" s="17" t="s">
        <v>68</v>
      </c>
      <c r="F162" s="18" t="n">
        <f aca="false">Прил_4!G143</f>
        <v>113</v>
      </c>
      <c r="G162" s="18" t="n">
        <f aca="false">Прил_4!H143</f>
        <v>3</v>
      </c>
      <c r="H162" s="18" t="n">
        <f aca="false">Прил_4!I143</f>
        <v>3</v>
      </c>
    </row>
    <row r="163" customFormat="false" ht="15" hidden="false" customHeight="false" outlineLevel="0" collapsed="false">
      <c r="A163" s="22" t="s">
        <v>160</v>
      </c>
      <c r="B163" s="17" t="s">
        <v>16</v>
      </c>
      <c r="C163" s="17" t="s">
        <v>104</v>
      </c>
      <c r="D163" s="26" t="s">
        <v>161</v>
      </c>
      <c r="E163" s="17"/>
      <c r="F163" s="18" t="n">
        <f aca="false">F164</f>
        <v>498.6</v>
      </c>
      <c r="G163" s="18" t="n">
        <f aca="false">G164</f>
        <v>498.6</v>
      </c>
      <c r="H163" s="18" t="n">
        <f aca="false">H164</f>
        <v>498.6</v>
      </c>
    </row>
    <row r="164" customFormat="false" ht="15" hidden="false" customHeight="false" outlineLevel="0" collapsed="false">
      <c r="A164" s="21" t="s">
        <v>65</v>
      </c>
      <c r="B164" s="17" t="s">
        <v>16</v>
      </c>
      <c r="C164" s="17" t="s">
        <v>104</v>
      </c>
      <c r="D164" s="26" t="s">
        <v>161</v>
      </c>
      <c r="E164" s="17" t="s">
        <v>66</v>
      </c>
      <c r="F164" s="18" t="n">
        <f aca="false">F165+F166</f>
        <v>498.6</v>
      </c>
      <c r="G164" s="18" t="n">
        <f aca="false">G165+G166</f>
        <v>498.6</v>
      </c>
      <c r="H164" s="18" t="n">
        <f aca="false">H165+H166</f>
        <v>498.6</v>
      </c>
    </row>
    <row r="165" customFormat="false" ht="15" hidden="false" customHeight="false" outlineLevel="0" collapsed="false">
      <c r="A165" s="25" t="s">
        <v>67</v>
      </c>
      <c r="B165" s="17" t="s">
        <v>16</v>
      </c>
      <c r="C165" s="17" t="s">
        <v>104</v>
      </c>
      <c r="D165" s="26" t="s">
        <v>161</v>
      </c>
      <c r="E165" s="17" t="s">
        <v>68</v>
      </c>
      <c r="F165" s="18" t="n">
        <f aca="false">Прил_4!G146</f>
        <v>410</v>
      </c>
      <c r="G165" s="18" t="n">
        <f aca="false">Прил_4!H146</f>
        <v>410</v>
      </c>
      <c r="H165" s="18" t="n">
        <f aca="false">Прил_4!I146</f>
        <v>410</v>
      </c>
    </row>
    <row r="166" customFormat="false" ht="30" hidden="false" customHeight="false" outlineLevel="0" collapsed="false">
      <c r="A166" s="21" t="s">
        <v>162</v>
      </c>
      <c r="B166" s="17" t="s">
        <v>16</v>
      </c>
      <c r="C166" s="17" t="s">
        <v>104</v>
      </c>
      <c r="D166" s="26" t="s">
        <v>161</v>
      </c>
      <c r="E166" s="17" t="s">
        <v>163</v>
      </c>
      <c r="F166" s="18" t="n">
        <f aca="false">Прил_4!G147</f>
        <v>88.6</v>
      </c>
      <c r="G166" s="18" t="n">
        <f aca="false">Прил_4!H147</f>
        <v>88.6</v>
      </c>
      <c r="H166" s="18" t="n">
        <f aca="false">Прил_4!I147</f>
        <v>88.6</v>
      </c>
    </row>
    <row r="167" customFormat="false" ht="45" hidden="false" customHeight="false" outlineLevel="0" collapsed="false">
      <c r="A167" s="22" t="s">
        <v>164</v>
      </c>
      <c r="B167" s="17" t="s">
        <v>16</v>
      </c>
      <c r="C167" s="17" t="s">
        <v>104</v>
      </c>
      <c r="D167" s="26" t="s">
        <v>165</v>
      </c>
      <c r="E167" s="24"/>
      <c r="F167" s="18" t="n">
        <f aca="false">F168+F170+F174+F172</f>
        <v>39793</v>
      </c>
      <c r="G167" s="18" t="n">
        <f aca="false">G168+G170+G174+G172</f>
        <v>39873</v>
      </c>
      <c r="H167" s="18" t="n">
        <f aca="false">H168+H170+H174+H172</f>
        <v>39873</v>
      </c>
    </row>
    <row r="168" customFormat="false" ht="60" hidden="false" customHeight="false" outlineLevel="0" collapsed="false">
      <c r="A168" s="21" t="s">
        <v>27</v>
      </c>
      <c r="B168" s="17" t="s">
        <v>16</v>
      </c>
      <c r="C168" s="17" t="s">
        <v>104</v>
      </c>
      <c r="D168" s="26" t="s">
        <v>165</v>
      </c>
      <c r="E168" s="17" t="s">
        <v>28</v>
      </c>
      <c r="F168" s="18" t="n">
        <f aca="false">F169</f>
        <v>37873.4</v>
      </c>
      <c r="G168" s="18" t="n">
        <f aca="false">G169</f>
        <v>37908</v>
      </c>
      <c r="H168" s="18" t="n">
        <f aca="false">H169</f>
        <v>37908</v>
      </c>
    </row>
    <row r="169" customFormat="false" ht="30" hidden="false" customHeight="false" outlineLevel="0" collapsed="false">
      <c r="A169" s="21" t="s">
        <v>29</v>
      </c>
      <c r="B169" s="17" t="s">
        <v>16</v>
      </c>
      <c r="C169" s="17" t="s">
        <v>104</v>
      </c>
      <c r="D169" s="26" t="s">
        <v>165</v>
      </c>
      <c r="E169" s="17" t="s">
        <v>30</v>
      </c>
      <c r="F169" s="18" t="n">
        <f aca="false">Прил_4!G150</f>
        <v>37873.4</v>
      </c>
      <c r="G169" s="18" t="n">
        <f aca="false">Прил_4!H150</f>
        <v>37908</v>
      </c>
      <c r="H169" s="18" t="n">
        <f aca="false">Прил_4!I150</f>
        <v>37908</v>
      </c>
    </row>
    <row r="170" customFormat="false" ht="30" hidden="false" customHeight="false" outlineLevel="0" collapsed="false">
      <c r="A170" s="21" t="s">
        <v>41</v>
      </c>
      <c r="B170" s="17" t="s">
        <v>16</v>
      </c>
      <c r="C170" s="17" t="s">
        <v>104</v>
      </c>
      <c r="D170" s="26" t="s">
        <v>165</v>
      </c>
      <c r="E170" s="17" t="s">
        <v>42</v>
      </c>
      <c r="F170" s="18" t="n">
        <f aca="false">F171</f>
        <v>1543.1</v>
      </c>
      <c r="G170" s="18" t="n">
        <f aca="false">G171</f>
        <v>1623.1</v>
      </c>
      <c r="H170" s="18" t="n">
        <f aca="false">H171</f>
        <v>1623.1</v>
      </c>
    </row>
    <row r="171" customFormat="false" ht="30" hidden="false" customHeight="false" outlineLevel="0" collapsed="false">
      <c r="A171" s="21" t="s">
        <v>43</v>
      </c>
      <c r="B171" s="17" t="s">
        <v>16</v>
      </c>
      <c r="C171" s="17" t="s">
        <v>104</v>
      </c>
      <c r="D171" s="26" t="s">
        <v>165</v>
      </c>
      <c r="E171" s="17" t="s">
        <v>44</v>
      </c>
      <c r="F171" s="18" t="n">
        <f aca="false">Прил_4!G152</f>
        <v>1543.1</v>
      </c>
      <c r="G171" s="18" t="n">
        <f aca="false">Прил_4!H152</f>
        <v>1623.1</v>
      </c>
      <c r="H171" s="18" t="n">
        <f aca="false">Прил_4!I152</f>
        <v>1623.1</v>
      </c>
    </row>
    <row r="172" customFormat="false" ht="15" hidden="false" customHeight="false" outlineLevel="0" collapsed="false">
      <c r="A172" s="25" t="s">
        <v>166</v>
      </c>
      <c r="B172" s="17" t="s">
        <v>16</v>
      </c>
      <c r="C172" s="17" t="s">
        <v>104</v>
      </c>
      <c r="D172" s="26" t="s">
        <v>165</v>
      </c>
      <c r="E172" s="17" t="s">
        <v>167</v>
      </c>
      <c r="F172" s="18" t="n">
        <f aca="false">F173</f>
        <v>34.6</v>
      </c>
      <c r="G172" s="18" t="n">
        <f aca="false">G173</f>
        <v>0</v>
      </c>
      <c r="H172" s="18" t="n">
        <f aca="false">H173</f>
        <v>0</v>
      </c>
    </row>
    <row r="173" customFormat="false" ht="30" hidden="false" customHeight="false" outlineLevel="0" collapsed="false">
      <c r="A173" s="28" t="s">
        <v>168</v>
      </c>
      <c r="B173" s="17" t="s">
        <v>16</v>
      </c>
      <c r="C173" s="17" t="s">
        <v>104</v>
      </c>
      <c r="D173" s="26" t="s">
        <v>165</v>
      </c>
      <c r="E173" s="17" t="s">
        <v>169</v>
      </c>
      <c r="F173" s="18" t="n">
        <f aca="false">Прил_4!G154</f>
        <v>34.6</v>
      </c>
      <c r="G173" s="18" t="n">
        <f aca="false">Прил_4!H154</f>
        <v>0</v>
      </c>
      <c r="H173" s="18" t="n">
        <f aca="false">Прил_4!I154</f>
        <v>0</v>
      </c>
    </row>
    <row r="174" customFormat="false" ht="15" hidden="false" customHeight="false" outlineLevel="0" collapsed="false">
      <c r="A174" s="21" t="s">
        <v>65</v>
      </c>
      <c r="B174" s="17" t="s">
        <v>16</v>
      </c>
      <c r="C174" s="17" t="s">
        <v>104</v>
      </c>
      <c r="D174" s="26" t="s">
        <v>165</v>
      </c>
      <c r="E174" s="17" t="s">
        <v>66</v>
      </c>
      <c r="F174" s="18" t="n">
        <f aca="false">F175</f>
        <v>341.9</v>
      </c>
      <c r="G174" s="18" t="n">
        <f aca="false">G175</f>
        <v>341.9</v>
      </c>
      <c r="H174" s="18" t="n">
        <f aca="false">H175</f>
        <v>341.9</v>
      </c>
    </row>
    <row r="175" customFormat="false" ht="15" hidden="false" customHeight="false" outlineLevel="0" collapsed="false">
      <c r="A175" s="25" t="s">
        <v>67</v>
      </c>
      <c r="B175" s="17" t="s">
        <v>16</v>
      </c>
      <c r="C175" s="17" t="s">
        <v>104</v>
      </c>
      <c r="D175" s="26" t="s">
        <v>165</v>
      </c>
      <c r="E175" s="17" t="s">
        <v>68</v>
      </c>
      <c r="F175" s="18" t="n">
        <f aca="false">Прил_4!G156</f>
        <v>341.9</v>
      </c>
      <c r="G175" s="18" t="n">
        <f aca="false">Прил_4!H156</f>
        <v>341.9</v>
      </c>
      <c r="H175" s="18" t="n">
        <f aca="false">Прил_4!I156</f>
        <v>341.9</v>
      </c>
    </row>
    <row r="176" customFormat="false" ht="45" hidden="false" customHeight="false" outlineLevel="0" collapsed="false">
      <c r="A176" s="22" t="s">
        <v>170</v>
      </c>
      <c r="B176" s="17" t="s">
        <v>16</v>
      </c>
      <c r="C176" s="17" t="s">
        <v>104</v>
      </c>
      <c r="D176" s="26" t="s">
        <v>171</v>
      </c>
      <c r="E176" s="24"/>
      <c r="F176" s="18" t="n">
        <f aca="false">F177+F179+F183+F181</f>
        <v>13390</v>
      </c>
      <c r="G176" s="18" t="n">
        <f aca="false">G177+G179+G183+G181</f>
        <v>13620</v>
      </c>
      <c r="H176" s="18" t="n">
        <f aca="false">H177+H179+H183+H181</f>
        <v>13620</v>
      </c>
    </row>
    <row r="177" customFormat="false" ht="60" hidden="false" customHeight="false" outlineLevel="0" collapsed="false">
      <c r="A177" s="21" t="s">
        <v>27</v>
      </c>
      <c r="B177" s="17" t="s">
        <v>16</v>
      </c>
      <c r="C177" s="17" t="s">
        <v>104</v>
      </c>
      <c r="D177" s="26" t="s">
        <v>171</v>
      </c>
      <c r="E177" s="17" t="s">
        <v>28</v>
      </c>
      <c r="F177" s="18" t="n">
        <f aca="false">F178</f>
        <v>12668.3</v>
      </c>
      <c r="G177" s="18" t="n">
        <f aca="false">G178</f>
        <v>12750</v>
      </c>
      <c r="H177" s="18" t="n">
        <f aca="false">H178</f>
        <v>12750</v>
      </c>
    </row>
    <row r="178" customFormat="false" ht="30" hidden="false" customHeight="false" outlineLevel="0" collapsed="false">
      <c r="A178" s="21" t="s">
        <v>29</v>
      </c>
      <c r="B178" s="17" t="s">
        <v>16</v>
      </c>
      <c r="C178" s="17" t="s">
        <v>104</v>
      </c>
      <c r="D178" s="26" t="s">
        <v>171</v>
      </c>
      <c r="E178" s="17" t="s">
        <v>30</v>
      </c>
      <c r="F178" s="18" t="n">
        <f aca="false">Прил_4!G159</f>
        <v>12668.3</v>
      </c>
      <c r="G178" s="18" t="n">
        <f aca="false">Прил_4!H159</f>
        <v>12750</v>
      </c>
      <c r="H178" s="18" t="n">
        <f aca="false">Прил_4!I159</f>
        <v>12750</v>
      </c>
    </row>
    <row r="179" customFormat="false" ht="30" hidden="false" customHeight="false" outlineLevel="0" collapsed="false">
      <c r="A179" s="21" t="s">
        <v>41</v>
      </c>
      <c r="B179" s="17" t="s">
        <v>16</v>
      </c>
      <c r="C179" s="17" t="s">
        <v>104</v>
      </c>
      <c r="D179" s="26" t="s">
        <v>171</v>
      </c>
      <c r="E179" s="17" t="s">
        <v>42</v>
      </c>
      <c r="F179" s="18" t="n">
        <f aca="false">F180</f>
        <v>580</v>
      </c>
      <c r="G179" s="18" t="n">
        <f aca="false">G180</f>
        <v>810</v>
      </c>
      <c r="H179" s="18" t="n">
        <f aca="false">H180</f>
        <v>810</v>
      </c>
    </row>
    <row r="180" customFormat="false" ht="30" hidden="false" customHeight="false" outlineLevel="0" collapsed="false">
      <c r="A180" s="21" t="s">
        <v>43</v>
      </c>
      <c r="B180" s="17" t="s">
        <v>16</v>
      </c>
      <c r="C180" s="17" t="s">
        <v>104</v>
      </c>
      <c r="D180" s="26" t="s">
        <v>171</v>
      </c>
      <c r="E180" s="17" t="s">
        <v>44</v>
      </c>
      <c r="F180" s="18" t="n">
        <f aca="false">Прил_4!G161</f>
        <v>580</v>
      </c>
      <c r="G180" s="18" t="n">
        <f aca="false">Прил_4!H161</f>
        <v>810</v>
      </c>
      <c r="H180" s="18" t="n">
        <f aca="false">Прил_4!I161</f>
        <v>810</v>
      </c>
    </row>
    <row r="181" customFormat="false" ht="15" hidden="false" customHeight="false" outlineLevel="0" collapsed="false">
      <c r="A181" s="25" t="s">
        <v>166</v>
      </c>
      <c r="B181" s="17" t="s">
        <v>16</v>
      </c>
      <c r="C181" s="17" t="s">
        <v>104</v>
      </c>
      <c r="D181" s="26" t="s">
        <v>171</v>
      </c>
      <c r="E181" s="17" t="s">
        <v>167</v>
      </c>
      <c r="F181" s="18" t="n">
        <f aca="false">F182</f>
        <v>81.7</v>
      </c>
      <c r="G181" s="18" t="n">
        <f aca="false">G182</f>
        <v>0</v>
      </c>
      <c r="H181" s="18" t="n">
        <f aca="false">H182</f>
        <v>0</v>
      </c>
    </row>
    <row r="182" customFormat="false" ht="30" hidden="false" customHeight="false" outlineLevel="0" collapsed="false">
      <c r="A182" s="28" t="s">
        <v>168</v>
      </c>
      <c r="B182" s="17" t="s">
        <v>16</v>
      </c>
      <c r="C182" s="17" t="s">
        <v>104</v>
      </c>
      <c r="D182" s="26" t="s">
        <v>171</v>
      </c>
      <c r="E182" s="17" t="s">
        <v>169</v>
      </c>
      <c r="F182" s="18" t="n">
        <f aca="false">Прил_4!G163</f>
        <v>81.7</v>
      </c>
      <c r="G182" s="18" t="n">
        <f aca="false">Прил_4!H163</f>
        <v>0</v>
      </c>
      <c r="H182" s="18" t="n">
        <f aca="false">Прил_4!I163</f>
        <v>0</v>
      </c>
    </row>
    <row r="183" customFormat="false" ht="15" hidden="false" customHeight="false" outlineLevel="0" collapsed="false">
      <c r="A183" s="21" t="s">
        <v>65</v>
      </c>
      <c r="B183" s="17" t="s">
        <v>16</v>
      </c>
      <c r="C183" s="17" t="s">
        <v>104</v>
      </c>
      <c r="D183" s="26" t="s">
        <v>171</v>
      </c>
      <c r="E183" s="17" t="s">
        <v>66</v>
      </c>
      <c r="F183" s="18" t="n">
        <f aca="false">F184</f>
        <v>60</v>
      </c>
      <c r="G183" s="18" t="n">
        <f aca="false">G184</f>
        <v>60</v>
      </c>
      <c r="H183" s="18" t="n">
        <f aca="false">H184</f>
        <v>60</v>
      </c>
    </row>
    <row r="184" customFormat="false" ht="15" hidden="false" customHeight="false" outlineLevel="0" collapsed="false">
      <c r="A184" s="25" t="s">
        <v>67</v>
      </c>
      <c r="B184" s="17" t="s">
        <v>16</v>
      </c>
      <c r="C184" s="17" t="s">
        <v>104</v>
      </c>
      <c r="D184" s="26" t="s">
        <v>171</v>
      </c>
      <c r="E184" s="17" t="s">
        <v>68</v>
      </c>
      <c r="F184" s="18" t="n">
        <f aca="false">Прил_4!G165</f>
        <v>60</v>
      </c>
      <c r="G184" s="18" t="n">
        <f aca="false">Прил_4!H165</f>
        <v>60</v>
      </c>
      <c r="H184" s="18" t="n">
        <f aca="false">Прил_4!I165</f>
        <v>60</v>
      </c>
    </row>
    <row r="185" customFormat="false" ht="45" hidden="false" customHeight="false" outlineLevel="0" collapsed="false">
      <c r="A185" s="19" t="s">
        <v>69</v>
      </c>
      <c r="B185" s="17" t="s">
        <v>16</v>
      </c>
      <c r="C185" s="17" t="s">
        <v>104</v>
      </c>
      <c r="D185" s="20" t="s">
        <v>70</v>
      </c>
      <c r="E185" s="17"/>
      <c r="F185" s="18" t="n">
        <f aca="false">F186</f>
        <v>1723</v>
      </c>
      <c r="G185" s="18" t="n">
        <f aca="false">G186</f>
        <v>4</v>
      </c>
      <c r="H185" s="18" t="n">
        <f aca="false">H186</f>
        <v>467</v>
      </c>
    </row>
    <row r="186" customFormat="false" ht="15" hidden="false" customHeight="false" outlineLevel="0" collapsed="false">
      <c r="A186" s="19" t="s">
        <v>141</v>
      </c>
      <c r="B186" s="17" t="s">
        <v>16</v>
      </c>
      <c r="C186" s="17" t="s">
        <v>104</v>
      </c>
      <c r="D186" s="20" t="s">
        <v>172</v>
      </c>
      <c r="E186" s="17"/>
      <c r="F186" s="18" t="n">
        <f aca="false">F187+F191</f>
        <v>1723</v>
      </c>
      <c r="G186" s="18" t="n">
        <f aca="false">G187+G191</f>
        <v>4</v>
      </c>
      <c r="H186" s="18" t="n">
        <f aca="false">H187+H191</f>
        <v>467</v>
      </c>
    </row>
    <row r="187" customFormat="false" ht="45" hidden="false" customHeight="false" outlineLevel="0" collapsed="false">
      <c r="A187" s="22" t="s">
        <v>173</v>
      </c>
      <c r="B187" s="17" t="s">
        <v>16</v>
      </c>
      <c r="C187" s="17" t="s">
        <v>104</v>
      </c>
      <c r="D187" s="20" t="s">
        <v>174</v>
      </c>
      <c r="E187" s="24"/>
      <c r="F187" s="18" t="n">
        <f aca="false">F188</f>
        <v>3</v>
      </c>
      <c r="G187" s="18" t="n">
        <f aca="false">G188</f>
        <v>4</v>
      </c>
      <c r="H187" s="18" t="n">
        <f aca="false">H188</f>
        <v>467</v>
      </c>
    </row>
    <row r="188" customFormat="false" ht="45" hidden="false" customHeight="false" outlineLevel="0" collapsed="false">
      <c r="A188" s="19" t="s">
        <v>175</v>
      </c>
      <c r="B188" s="17" t="s">
        <v>16</v>
      </c>
      <c r="C188" s="17" t="s">
        <v>104</v>
      </c>
      <c r="D188" s="20" t="s">
        <v>176</v>
      </c>
      <c r="E188" s="24"/>
      <c r="F188" s="18" t="n">
        <f aca="false">F189</f>
        <v>3</v>
      </c>
      <c r="G188" s="18" t="n">
        <f aca="false">G189</f>
        <v>4</v>
      </c>
      <c r="H188" s="18" t="n">
        <f aca="false">H189</f>
        <v>467</v>
      </c>
    </row>
    <row r="189" customFormat="false" ht="30" hidden="false" customHeight="false" outlineLevel="0" collapsed="false">
      <c r="A189" s="21" t="s">
        <v>41</v>
      </c>
      <c r="B189" s="17" t="s">
        <v>16</v>
      </c>
      <c r="C189" s="17" t="s">
        <v>104</v>
      </c>
      <c r="D189" s="20" t="s">
        <v>176</v>
      </c>
      <c r="E189" s="17" t="n">
        <v>200</v>
      </c>
      <c r="F189" s="18" t="n">
        <f aca="false">F190</f>
        <v>3</v>
      </c>
      <c r="G189" s="18" t="n">
        <f aca="false">G190</f>
        <v>4</v>
      </c>
      <c r="H189" s="18" t="n">
        <f aca="false">H190</f>
        <v>467</v>
      </c>
    </row>
    <row r="190" customFormat="false" ht="30" hidden="false" customHeight="false" outlineLevel="0" collapsed="false">
      <c r="A190" s="21" t="s">
        <v>43</v>
      </c>
      <c r="B190" s="17" t="s">
        <v>16</v>
      </c>
      <c r="C190" s="17" t="s">
        <v>104</v>
      </c>
      <c r="D190" s="20" t="s">
        <v>176</v>
      </c>
      <c r="E190" s="17" t="n">
        <v>240</v>
      </c>
      <c r="F190" s="18" t="n">
        <f aca="false">Прил_4!G171</f>
        <v>3</v>
      </c>
      <c r="G190" s="18" t="n">
        <f aca="false">Прил_4!H171</f>
        <v>4</v>
      </c>
      <c r="H190" s="18" t="n">
        <f aca="false">Прил_4!I171</f>
        <v>467</v>
      </c>
    </row>
    <row r="191" customFormat="false" ht="30" hidden="false" customHeight="false" outlineLevel="0" collapsed="false">
      <c r="A191" s="21" t="s">
        <v>177</v>
      </c>
      <c r="B191" s="17" t="s">
        <v>16</v>
      </c>
      <c r="C191" s="17" t="s">
        <v>104</v>
      </c>
      <c r="D191" s="20" t="s">
        <v>178</v>
      </c>
      <c r="E191" s="17"/>
      <c r="F191" s="18" t="n">
        <f aca="false">F192</f>
        <v>1720</v>
      </c>
      <c r="G191" s="18" t="n">
        <f aca="false">G192</f>
        <v>0</v>
      </c>
      <c r="H191" s="18" t="n">
        <f aca="false">H192</f>
        <v>0</v>
      </c>
    </row>
    <row r="192" customFormat="false" ht="30" hidden="false" customHeight="false" outlineLevel="0" collapsed="false">
      <c r="A192" s="21" t="s">
        <v>179</v>
      </c>
      <c r="B192" s="17" t="s">
        <v>16</v>
      </c>
      <c r="C192" s="17" t="s">
        <v>104</v>
      </c>
      <c r="D192" s="20" t="s">
        <v>180</v>
      </c>
      <c r="E192" s="17"/>
      <c r="F192" s="18" t="n">
        <f aca="false">F193</f>
        <v>1720</v>
      </c>
      <c r="G192" s="18" t="n">
        <f aca="false">G193</f>
        <v>0</v>
      </c>
      <c r="H192" s="18" t="n">
        <f aca="false">H193</f>
        <v>0</v>
      </c>
    </row>
    <row r="193" customFormat="false" ht="30" hidden="false" customHeight="false" outlineLevel="0" collapsed="false">
      <c r="A193" s="21" t="s">
        <v>41</v>
      </c>
      <c r="B193" s="17" t="s">
        <v>16</v>
      </c>
      <c r="C193" s="17" t="s">
        <v>104</v>
      </c>
      <c r="D193" s="20" t="s">
        <v>180</v>
      </c>
      <c r="E193" s="17" t="s">
        <v>42</v>
      </c>
      <c r="F193" s="18" t="n">
        <f aca="false">F194</f>
        <v>1720</v>
      </c>
      <c r="G193" s="18" t="n">
        <f aca="false">G194</f>
        <v>0</v>
      </c>
      <c r="H193" s="18" t="n">
        <f aca="false">H194</f>
        <v>0</v>
      </c>
    </row>
    <row r="194" customFormat="false" ht="30" hidden="false" customHeight="false" outlineLevel="0" collapsed="false">
      <c r="A194" s="21" t="s">
        <v>43</v>
      </c>
      <c r="B194" s="17" t="s">
        <v>16</v>
      </c>
      <c r="C194" s="17" t="s">
        <v>104</v>
      </c>
      <c r="D194" s="20" t="s">
        <v>180</v>
      </c>
      <c r="E194" s="17" t="s">
        <v>44</v>
      </c>
      <c r="F194" s="18" t="n">
        <f aca="false">Прил_4!G175</f>
        <v>1720</v>
      </c>
      <c r="G194" s="18" t="n">
        <f aca="false">Прил_4!H175</f>
        <v>0</v>
      </c>
      <c r="H194" s="18" t="n">
        <f aca="false">Прил_4!I175</f>
        <v>0</v>
      </c>
    </row>
    <row r="195" customFormat="false" ht="30" hidden="false" customHeight="false" outlineLevel="0" collapsed="false">
      <c r="A195" s="19" t="s">
        <v>181</v>
      </c>
      <c r="B195" s="17" t="s">
        <v>16</v>
      </c>
      <c r="C195" s="17" t="s">
        <v>104</v>
      </c>
      <c r="D195" s="20" t="s">
        <v>182</v>
      </c>
      <c r="E195" s="17"/>
      <c r="F195" s="18" t="n">
        <f aca="false">F196</f>
        <v>50469.8</v>
      </c>
      <c r="G195" s="18" t="n">
        <f aca="false">G196</f>
        <v>50443.6</v>
      </c>
      <c r="H195" s="18" t="n">
        <f aca="false">H196</f>
        <v>50606.8</v>
      </c>
    </row>
    <row r="196" customFormat="false" ht="75" hidden="false" customHeight="false" outlineLevel="0" collapsed="false">
      <c r="A196" s="19" t="s">
        <v>183</v>
      </c>
      <c r="B196" s="17" t="s">
        <v>16</v>
      </c>
      <c r="C196" s="17" t="s">
        <v>104</v>
      </c>
      <c r="D196" s="20" t="s">
        <v>184</v>
      </c>
      <c r="E196" s="17"/>
      <c r="F196" s="18" t="n">
        <f aca="false">F197</f>
        <v>50469.8</v>
      </c>
      <c r="G196" s="18" t="n">
        <f aca="false">G197</f>
        <v>50443.6</v>
      </c>
      <c r="H196" s="18" t="n">
        <f aca="false">H197</f>
        <v>50606.8</v>
      </c>
    </row>
    <row r="197" customFormat="false" ht="45" hidden="false" customHeight="false" outlineLevel="0" collapsed="false">
      <c r="A197" s="19" t="s">
        <v>185</v>
      </c>
      <c r="B197" s="17" t="s">
        <v>16</v>
      </c>
      <c r="C197" s="17" t="s">
        <v>104</v>
      </c>
      <c r="D197" s="20" t="s">
        <v>186</v>
      </c>
      <c r="E197" s="17"/>
      <c r="F197" s="18" t="n">
        <f aca="false">F198+F201</f>
        <v>50469.8</v>
      </c>
      <c r="G197" s="18" t="n">
        <f aca="false">G198+G201</f>
        <v>50443.6</v>
      </c>
      <c r="H197" s="18" t="n">
        <f aca="false">H198+H201</f>
        <v>50606.8</v>
      </c>
    </row>
    <row r="198" customFormat="false" ht="45" hidden="false" customHeight="false" outlineLevel="0" collapsed="false">
      <c r="A198" s="23" t="s">
        <v>187</v>
      </c>
      <c r="B198" s="17" t="s">
        <v>16</v>
      </c>
      <c r="C198" s="17" t="s">
        <v>104</v>
      </c>
      <c r="D198" s="20" t="s">
        <v>188</v>
      </c>
      <c r="E198" s="24"/>
      <c r="F198" s="18" t="n">
        <f aca="false">F199</f>
        <v>49954.8</v>
      </c>
      <c r="G198" s="18" t="n">
        <f aca="false">G199</f>
        <v>50443.6</v>
      </c>
      <c r="H198" s="18" t="n">
        <f aca="false">H199</f>
        <v>50606.8</v>
      </c>
    </row>
    <row r="199" customFormat="false" ht="30" hidden="false" customHeight="false" outlineLevel="0" collapsed="false">
      <c r="A199" s="21" t="s">
        <v>137</v>
      </c>
      <c r="B199" s="17" t="s">
        <v>16</v>
      </c>
      <c r="C199" s="17" t="s">
        <v>104</v>
      </c>
      <c r="D199" s="20" t="s">
        <v>188</v>
      </c>
      <c r="E199" s="17" t="s">
        <v>138</v>
      </c>
      <c r="F199" s="18" t="n">
        <f aca="false">F200</f>
        <v>49954.8</v>
      </c>
      <c r="G199" s="18" t="n">
        <f aca="false">G200</f>
        <v>50443.6</v>
      </c>
      <c r="H199" s="18" t="n">
        <f aca="false">H200</f>
        <v>50606.8</v>
      </c>
    </row>
    <row r="200" customFormat="false" ht="15" hidden="false" customHeight="false" outlineLevel="0" collapsed="false">
      <c r="A200" s="21" t="s">
        <v>139</v>
      </c>
      <c r="B200" s="17" t="s">
        <v>16</v>
      </c>
      <c r="C200" s="17" t="s">
        <v>104</v>
      </c>
      <c r="D200" s="20" t="s">
        <v>188</v>
      </c>
      <c r="E200" s="17" t="s">
        <v>140</v>
      </c>
      <c r="F200" s="18" t="n">
        <f aca="false">Прил_4!G181</f>
        <v>49954.8</v>
      </c>
      <c r="G200" s="18" t="n">
        <f aca="false">Прил_4!H181</f>
        <v>50443.6</v>
      </c>
      <c r="H200" s="18" t="n">
        <f aca="false">Прил_4!I181</f>
        <v>50606.8</v>
      </c>
    </row>
    <row r="201" customFormat="false" ht="90" hidden="false" customHeight="false" outlineLevel="0" collapsed="false">
      <c r="A201" s="22" t="s">
        <v>189</v>
      </c>
      <c r="B201" s="17" t="s">
        <v>16</v>
      </c>
      <c r="C201" s="17" t="s">
        <v>104</v>
      </c>
      <c r="D201" s="20" t="s">
        <v>190</v>
      </c>
      <c r="E201" s="17"/>
      <c r="F201" s="18" t="n">
        <f aca="false">F202</f>
        <v>515</v>
      </c>
      <c r="G201" s="18" t="n">
        <f aca="false">G202</f>
        <v>0</v>
      </c>
      <c r="H201" s="18" t="n">
        <f aca="false">H202</f>
        <v>0</v>
      </c>
    </row>
    <row r="202" customFormat="false" ht="30" hidden="false" customHeight="false" outlineLevel="0" collapsed="false">
      <c r="A202" s="21" t="s">
        <v>137</v>
      </c>
      <c r="B202" s="17" t="s">
        <v>16</v>
      </c>
      <c r="C202" s="17" t="s">
        <v>104</v>
      </c>
      <c r="D202" s="20" t="s">
        <v>190</v>
      </c>
      <c r="E202" s="17" t="s">
        <v>138</v>
      </c>
      <c r="F202" s="18" t="n">
        <f aca="false">F203</f>
        <v>515</v>
      </c>
      <c r="G202" s="18" t="n">
        <f aca="false">G203</f>
        <v>0</v>
      </c>
      <c r="H202" s="18" t="n">
        <f aca="false">H203</f>
        <v>0</v>
      </c>
    </row>
    <row r="203" customFormat="false" ht="15" hidden="false" customHeight="false" outlineLevel="0" collapsed="false">
      <c r="A203" s="21" t="s">
        <v>139</v>
      </c>
      <c r="B203" s="17" t="s">
        <v>16</v>
      </c>
      <c r="C203" s="17" t="s">
        <v>104</v>
      </c>
      <c r="D203" s="20" t="s">
        <v>190</v>
      </c>
      <c r="E203" s="17" t="s">
        <v>140</v>
      </c>
      <c r="F203" s="18" t="n">
        <f aca="false">Прил_4!G184</f>
        <v>515</v>
      </c>
      <c r="G203" s="18" t="n">
        <f aca="false">Прил_4!H184</f>
        <v>0</v>
      </c>
      <c r="H203" s="18" t="n">
        <f aca="false">Прил_4!I184</f>
        <v>0</v>
      </c>
    </row>
    <row r="204" customFormat="false" ht="15" hidden="false" customHeight="false" outlineLevel="0" collapsed="false">
      <c r="A204" s="19" t="s">
        <v>81</v>
      </c>
      <c r="B204" s="17" t="s">
        <v>16</v>
      </c>
      <c r="C204" s="17" t="s">
        <v>104</v>
      </c>
      <c r="D204" s="20" t="s">
        <v>82</v>
      </c>
      <c r="E204" s="17"/>
      <c r="F204" s="18" t="n">
        <f aca="false">F205</f>
        <v>3210.5</v>
      </c>
      <c r="G204" s="18" t="n">
        <f aca="false">G205</f>
        <v>0</v>
      </c>
      <c r="H204" s="18" t="n">
        <f aca="false">H205</f>
        <v>0</v>
      </c>
    </row>
    <row r="205" customFormat="false" ht="15" hidden="false" customHeight="false" outlineLevel="0" collapsed="false">
      <c r="A205" s="19" t="s">
        <v>83</v>
      </c>
      <c r="B205" s="17" t="s">
        <v>16</v>
      </c>
      <c r="C205" s="17" t="s">
        <v>104</v>
      </c>
      <c r="D205" s="20" t="s">
        <v>84</v>
      </c>
      <c r="E205" s="17"/>
      <c r="F205" s="18" t="n">
        <f aca="false">F206</f>
        <v>3210.5</v>
      </c>
      <c r="G205" s="18" t="n">
        <f aca="false">G206</f>
        <v>0</v>
      </c>
      <c r="H205" s="18" t="n">
        <f aca="false">H206</f>
        <v>0</v>
      </c>
    </row>
    <row r="206" customFormat="false" ht="30" hidden="false" customHeight="false" outlineLevel="0" collapsed="false">
      <c r="A206" s="21" t="s">
        <v>41</v>
      </c>
      <c r="B206" s="17" t="s">
        <v>16</v>
      </c>
      <c r="C206" s="17" t="s">
        <v>104</v>
      </c>
      <c r="D206" s="20" t="s">
        <v>84</v>
      </c>
      <c r="E206" s="17" t="s">
        <v>42</v>
      </c>
      <c r="F206" s="18" t="n">
        <f aca="false">F207</f>
        <v>3210.5</v>
      </c>
      <c r="G206" s="18" t="n">
        <f aca="false">G207</f>
        <v>0</v>
      </c>
      <c r="H206" s="18" t="n">
        <f aca="false">H207</f>
        <v>0</v>
      </c>
    </row>
    <row r="207" customFormat="false" ht="30" hidden="false" customHeight="false" outlineLevel="0" collapsed="false">
      <c r="A207" s="21" t="s">
        <v>43</v>
      </c>
      <c r="B207" s="17" t="s">
        <v>16</v>
      </c>
      <c r="C207" s="17" t="s">
        <v>104</v>
      </c>
      <c r="D207" s="20" t="s">
        <v>84</v>
      </c>
      <c r="E207" s="17" t="s">
        <v>44</v>
      </c>
      <c r="F207" s="18" t="n">
        <f aca="false">Прил_4!G188</f>
        <v>3210.5</v>
      </c>
      <c r="G207" s="18" t="n">
        <f aca="false">Прил_4!H188</f>
        <v>0</v>
      </c>
      <c r="H207" s="18" t="n">
        <f aca="false">Прил_4!I188</f>
        <v>0</v>
      </c>
    </row>
    <row r="208" customFormat="false" ht="15.6" hidden="false" customHeight="false" outlineLevel="0" collapsed="false">
      <c r="A208" s="13" t="s">
        <v>191</v>
      </c>
      <c r="B208" s="14" t="s">
        <v>18</v>
      </c>
      <c r="C208" s="14"/>
      <c r="D208" s="14"/>
      <c r="E208" s="14"/>
      <c r="F208" s="15" t="n">
        <f aca="false">F209+F218</f>
        <v>4535</v>
      </c>
      <c r="G208" s="15" t="n">
        <f aca="false">G209+G218</f>
        <v>4593</v>
      </c>
      <c r="H208" s="15" t="n">
        <f aca="false">H209+H218</f>
        <v>4808</v>
      </c>
    </row>
    <row r="209" customFormat="false" ht="15" hidden="false" customHeight="false" outlineLevel="0" collapsed="false">
      <c r="A209" s="16" t="s">
        <v>192</v>
      </c>
      <c r="B209" s="17" t="s">
        <v>18</v>
      </c>
      <c r="C209" s="17" t="s">
        <v>32</v>
      </c>
      <c r="D209" s="17"/>
      <c r="E209" s="17"/>
      <c r="F209" s="18" t="n">
        <f aca="false">F210</f>
        <v>4335</v>
      </c>
      <c r="G209" s="18" t="n">
        <f aca="false">G210</f>
        <v>4393</v>
      </c>
      <c r="H209" s="18" t="n">
        <f aca="false">H210</f>
        <v>4608</v>
      </c>
    </row>
    <row r="210" customFormat="false" ht="45" hidden="false" customHeight="false" outlineLevel="0" collapsed="false">
      <c r="A210" s="19" t="s">
        <v>69</v>
      </c>
      <c r="B210" s="17" t="s">
        <v>18</v>
      </c>
      <c r="C210" s="17" t="s">
        <v>32</v>
      </c>
      <c r="D210" s="20" t="s">
        <v>70</v>
      </c>
      <c r="E210" s="17"/>
      <c r="F210" s="18" t="n">
        <f aca="false">F211</f>
        <v>4335</v>
      </c>
      <c r="G210" s="18" t="n">
        <f aca="false">G211</f>
        <v>4393</v>
      </c>
      <c r="H210" s="18" t="n">
        <f aca="false">H211</f>
        <v>4608</v>
      </c>
    </row>
    <row r="211" customFormat="false" ht="15" hidden="false" customHeight="false" outlineLevel="0" collapsed="false">
      <c r="A211" s="19" t="s">
        <v>141</v>
      </c>
      <c r="B211" s="17" t="s">
        <v>18</v>
      </c>
      <c r="C211" s="17" t="s">
        <v>32</v>
      </c>
      <c r="D211" s="20" t="s">
        <v>172</v>
      </c>
      <c r="E211" s="17"/>
      <c r="F211" s="18" t="n">
        <f aca="false">F212</f>
        <v>4335</v>
      </c>
      <c r="G211" s="18" t="n">
        <f aca="false">G212</f>
        <v>4393</v>
      </c>
      <c r="H211" s="18" t="n">
        <f aca="false">H212</f>
        <v>4608</v>
      </c>
    </row>
    <row r="212" customFormat="false" ht="30" hidden="false" customHeight="false" outlineLevel="0" collapsed="false">
      <c r="A212" s="22" t="s">
        <v>193</v>
      </c>
      <c r="B212" s="17" t="s">
        <v>18</v>
      </c>
      <c r="C212" s="17" t="s">
        <v>32</v>
      </c>
      <c r="D212" s="20" t="s">
        <v>194</v>
      </c>
      <c r="E212" s="17"/>
      <c r="F212" s="18" t="n">
        <f aca="false">F213</f>
        <v>4335</v>
      </c>
      <c r="G212" s="18" t="n">
        <f aca="false">G213</f>
        <v>4393</v>
      </c>
      <c r="H212" s="18" t="n">
        <f aca="false">H213</f>
        <v>4608</v>
      </c>
    </row>
    <row r="213" customFormat="false" ht="30" hidden="false" customHeight="false" outlineLevel="0" collapsed="false">
      <c r="A213" s="19" t="s">
        <v>195</v>
      </c>
      <c r="B213" s="17" t="s">
        <v>18</v>
      </c>
      <c r="C213" s="17" t="s">
        <v>32</v>
      </c>
      <c r="D213" s="20" t="s">
        <v>196</v>
      </c>
      <c r="E213" s="17"/>
      <c r="F213" s="18" t="n">
        <f aca="false">F214+F216</f>
        <v>4335</v>
      </c>
      <c r="G213" s="18" t="n">
        <f aca="false">G214+G216</f>
        <v>4393</v>
      </c>
      <c r="H213" s="18" t="n">
        <f aca="false">H214+H216</f>
        <v>4608</v>
      </c>
    </row>
    <row r="214" customFormat="false" ht="60" hidden="false" customHeight="false" outlineLevel="0" collapsed="false">
      <c r="A214" s="21" t="s">
        <v>27</v>
      </c>
      <c r="B214" s="17" t="s">
        <v>18</v>
      </c>
      <c r="C214" s="17" t="s">
        <v>32</v>
      </c>
      <c r="D214" s="20" t="s">
        <v>196</v>
      </c>
      <c r="E214" s="17" t="s">
        <v>28</v>
      </c>
      <c r="F214" s="18" t="n">
        <f aca="false">F215</f>
        <v>4050.1</v>
      </c>
      <c r="G214" s="18" t="n">
        <f aca="false">G215</f>
        <v>4050.1</v>
      </c>
      <c r="H214" s="18" t="n">
        <f aca="false">H215</f>
        <v>4050.1</v>
      </c>
    </row>
    <row r="215" customFormat="false" ht="30" hidden="false" customHeight="false" outlineLevel="0" collapsed="false">
      <c r="A215" s="21" t="s">
        <v>29</v>
      </c>
      <c r="B215" s="17" t="s">
        <v>18</v>
      </c>
      <c r="C215" s="17" t="s">
        <v>32</v>
      </c>
      <c r="D215" s="20" t="s">
        <v>196</v>
      </c>
      <c r="E215" s="17" t="s">
        <v>30</v>
      </c>
      <c r="F215" s="18" t="n">
        <f aca="false">Прил_4!G196</f>
        <v>4050.1</v>
      </c>
      <c r="G215" s="18" t="n">
        <f aca="false">Прил_4!H196</f>
        <v>4050.1</v>
      </c>
      <c r="H215" s="18" t="n">
        <f aca="false">Прил_4!I196</f>
        <v>4050.1</v>
      </c>
    </row>
    <row r="216" customFormat="false" ht="30" hidden="false" customHeight="false" outlineLevel="0" collapsed="false">
      <c r="A216" s="21" t="s">
        <v>41</v>
      </c>
      <c r="B216" s="17" t="s">
        <v>18</v>
      </c>
      <c r="C216" s="17" t="s">
        <v>32</v>
      </c>
      <c r="D216" s="20" t="s">
        <v>196</v>
      </c>
      <c r="E216" s="17" t="s">
        <v>42</v>
      </c>
      <c r="F216" s="18" t="n">
        <f aca="false">F217</f>
        <v>284.9</v>
      </c>
      <c r="G216" s="18" t="n">
        <f aca="false">G217</f>
        <v>342.9</v>
      </c>
      <c r="H216" s="18" t="n">
        <f aca="false">H217</f>
        <v>557.9</v>
      </c>
    </row>
    <row r="217" customFormat="false" ht="30" hidden="false" customHeight="false" outlineLevel="0" collapsed="false">
      <c r="A217" s="21" t="s">
        <v>43</v>
      </c>
      <c r="B217" s="17" t="s">
        <v>18</v>
      </c>
      <c r="C217" s="17" t="s">
        <v>32</v>
      </c>
      <c r="D217" s="20" t="s">
        <v>196</v>
      </c>
      <c r="E217" s="17" t="s">
        <v>44</v>
      </c>
      <c r="F217" s="18" t="n">
        <f aca="false">Прил_4!G198</f>
        <v>284.9</v>
      </c>
      <c r="G217" s="18" t="n">
        <f aca="false">Прил_4!H198</f>
        <v>342.9</v>
      </c>
      <c r="H217" s="18" t="n">
        <f aca="false">Прил_4!I198</f>
        <v>557.9</v>
      </c>
    </row>
    <row r="218" customFormat="false" ht="15" hidden="false" customHeight="false" outlineLevel="0" collapsed="false">
      <c r="A218" s="16" t="s">
        <v>197</v>
      </c>
      <c r="B218" s="17" t="s">
        <v>18</v>
      </c>
      <c r="C218" s="17" t="s">
        <v>46</v>
      </c>
      <c r="D218" s="17"/>
      <c r="E218" s="17"/>
      <c r="F218" s="18" t="n">
        <f aca="false">F219</f>
        <v>200</v>
      </c>
      <c r="G218" s="18" t="n">
        <f aca="false">G219</f>
        <v>200</v>
      </c>
      <c r="H218" s="18" t="n">
        <f aca="false">H219</f>
        <v>200</v>
      </c>
    </row>
    <row r="219" customFormat="false" ht="30" hidden="false" customHeight="false" outlineLevel="0" collapsed="false">
      <c r="A219" s="19" t="s">
        <v>19</v>
      </c>
      <c r="B219" s="17" t="s">
        <v>18</v>
      </c>
      <c r="C219" s="17" t="s">
        <v>46</v>
      </c>
      <c r="D219" s="20" t="s">
        <v>20</v>
      </c>
      <c r="E219" s="17"/>
      <c r="F219" s="18" t="n">
        <f aca="false">F220</f>
        <v>200</v>
      </c>
      <c r="G219" s="18" t="n">
        <f aca="false">G220</f>
        <v>200</v>
      </c>
      <c r="H219" s="18" t="n">
        <f aca="false">H220</f>
        <v>200</v>
      </c>
    </row>
    <row r="220" customFormat="false" ht="15" hidden="false" customHeight="false" outlineLevel="0" collapsed="false">
      <c r="A220" s="19" t="s">
        <v>21</v>
      </c>
      <c r="B220" s="17" t="s">
        <v>18</v>
      </c>
      <c r="C220" s="17" t="s">
        <v>46</v>
      </c>
      <c r="D220" s="20" t="s">
        <v>22</v>
      </c>
      <c r="E220" s="17"/>
      <c r="F220" s="18" t="n">
        <f aca="false">F221</f>
        <v>200</v>
      </c>
      <c r="G220" s="18" t="n">
        <f aca="false">G221</f>
        <v>200</v>
      </c>
      <c r="H220" s="18" t="n">
        <f aca="false">H221</f>
        <v>200</v>
      </c>
    </row>
    <row r="221" customFormat="false" ht="30" hidden="false" customHeight="false" outlineLevel="0" collapsed="false">
      <c r="A221" s="22" t="s">
        <v>198</v>
      </c>
      <c r="B221" s="17" t="s">
        <v>18</v>
      </c>
      <c r="C221" s="17" t="s">
        <v>46</v>
      </c>
      <c r="D221" s="26" t="s">
        <v>199</v>
      </c>
      <c r="E221" s="17"/>
      <c r="F221" s="18" t="n">
        <f aca="false">F222</f>
        <v>200</v>
      </c>
      <c r="G221" s="18" t="n">
        <f aca="false">G222</f>
        <v>200</v>
      </c>
      <c r="H221" s="18" t="n">
        <f aca="false">H222</f>
        <v>200</v>
      </c>
    </row>
    <row r="222" customFormat="false" ht="30" hidden="false" customHeight="false" outlineLevel="0" collapsed="false">
      <c r="A222" s="21" t="s">
        <v>41</v>
      </c>
      <c r="B222" s="17" t="s">
        <v>18</v>
      </c>
      <c r="C222" s="17" t="s">
        <v>46</v>
      </c>
      <c r="D222" s="26" t="s">
        <v>199</v>
      </c>
      <c r="E222" s="17" t="s">
        <v>42</v>
      </c>
      <c r="F222" s="18" t="n">
        <f aca="false">F223</f>
        <v>200</v>
      </c>
      <c r="G222" s="18" t="n">
        <f aca="false">G223</f>
        <v>200</v>
      </c>
      <c r="H222" s="18" t="n">
        <f aca="false">H223</f>
        <v>200</v>
      </c>
    </row>
    <row r="223" customFormat="false" ht="30" hidden="false" customHeight="false" outlineLevel="0" collapsed="false">
      <c r="A223" s="21" t="s">
        <v>43</v>
      </c>
      <c r="B223" s="17" t="s">
        <v>18</v>
      </c>
      <c r="C223" s="17" t="s">
        <v>46</v>
      </c>
      <c r="D223" s="26" t="s">
        <v>199</v>
      </c>
      <c r="E223" s="17" t="s">
        <v>44</v>
      </c>
      <c r="F223" s="18" t="n">
        <f aca="false">Прил_4!G204</f>
        <v>200</v>
      </c>
      <c r="G223" s="18" t="n">
        <f aca="false">Прил_4!H204</f>
        <v>200</v>
      </c>
      <c r="H223" s="18" t="n">
        <f aca="false">Прил_4!I204</f>
        <v>200</v>
      </c>
    </row>
    <row r="224" customFormat="false" ht="31.2" hidden="false" customHeight="false" outlineLevel="0" collapsed="false">
      <c r="A224" s="31" t="s">
        <v>200</v>
      </c>
      <c r="B224" s="14" t="s">
        <v>32</v>
      </c>
      <c r="C224" s="14"/>
      <c r="D224" s="14"/>
      <c r="E224" s="14"/>
      <c r="F224" s="15" t="n">
        <f aca="false">F225+F260</f>
        <v>51781.2</v>
      </c>
      <c r="G224" s="15" t="n">
        <f aca="false">G225+G260</f>
        <v>53628</v>
      </c>
      <c r="H224" s="15" t="n">
        <f aca="false">H225+H260</f>
        <v>54983.1</v>
      </c>
    </row>
    <row r="225" customFormat="false" ht="30" hidden="false" customHeight="false" outlineLevel="0" collapsed="false">
      <c r="A225" s="21" t="s">
        <v>201</v>
      </c>
      <c r="B225" s="17" t="s">
        <v>32</v>
      </c>
      <c r="C225" s="17" t="s">
        <v>202</v>
      </c>
      <c r="D225" s="17"/>
      <c r="E225" s="17"/>
      <c r="F225" s="18" t="n">
        <f aca="false">F226+F256</f>
        <v>41788</v>
      </c>
      <c r="G225" s="18" t="n">
        <f aca="false">G226+G256</f>
        <v>42970.6</v>
      </c>
      <c r="H225" s="18" t="n">
        <f aca="false">H226+H256</f>
        <v>44333.9</v>
      </c>
    </row>
    <row r="226" customFormat="false" ht="30" hidden="false" customHeight="false" outlineLevel="0" collapsed="false">
      <c r="A226" s="19" t="s">
        <v>129</v>
      </c>
      <c r="B226" s="17" t="s">
        <v>32</v>
      </c>
      <c r="C226" s="17" t="s">
        <v>202</v>
      </c>
      <c r="D226" s="20" t="s">
        <v>130</v>
      </c>
      <c r="E226" s="17"/>
      <c r="F226" s="18" t="n">
        <f aca="false">F227+F237+F242+F251</f>
        <v>39051.3</v>
      </c>
      <c r="G226" s="18" t="n">
        <f aca="false">G227+G237+G242+G251</f>
        <v>42970.6</v>
      </c>
      <c r="H226" s="18" t="n">
        <f aca="false">H227+H237+H242+H251</f>
        <v>44333.9</v>
      </c>
    </row>
    <row r="227" customFormat="false" ht="45" hidden="false" customHeight="false" outlineLevel="0" collapsed="false">
      <c r="A227" s="19" t="s">
        <v>203</v>
      </c>
      <c r="B227" s="17" t="s">
        <v>32</v>
      </c>
      <c r="C227" s="17" t="s">
        <v>202</v>
      </c>
      <c r="D227" s="20" t="s">
        <v>204</v>
      </c>
      <c r="E227" s="17"/>
      <c r="F227" s="18" t="n">
        <f aca="false">F228</f>
        <v>3439.9</v>
      </c>
      <c r="G227" s="18" t="n">
        <f aca="false">G228</f>
        <v>2750.4</v>
      </c>
      <c r="H227" s="18" t="n">
        <f aca="false">H228</f>
        <v>3579.7</v>
      </c>
    </row>
    <row r="228" customFormat="false" ht="45" hidden="false" customHeight="false" outlineLevel="0" collapsed="false">
      <c r="A228" s="23" t="s">
        <v>205</v>
      </c>
      <c r="B228" s="17" t="s">
        <v>32</v>
      </c>
      <c r="C228" s="17" t="s">
        <v>202</v>
      </c>
      <c r="D228" s="20" t="s">
        <v>206</v>
      </c>
      <c r="E228" s="17"/>
      <c r="F228" s="18" t="n">
        <f aca="false">F232+F229</f>
        <v>3439.9</v>
      </c>
      <c r="G228" s="18" t="n">
        <f aca="false">G232+G229</f>
        <v>2750.4</v>
      </c>
      <c r="H228" s="18" t="n">
        <f aca="false">H232+H229</f>
        <v>3579.7</v>
      </c>
    </row>
    <row r="229" customFormat="false" ht="30" hidden="false" customHeight="false" outlineLevel="0" collapsed="false">
      <c r="A229" s="23" t="s">
        <v>207</v>
      </c>
      <c r="B229" s="17" t="s">
        <v>32</v>
      </c>
      <c r="C229" s="17" t="s">
        <v>202</v>
      </c>
      <c r="D229" s="20" t="s">
        <v>208</v>
      </c>
      <c r="E229" s="17"/>
      <c r="F229" s="18" t="n">
        <f aca="false">F230</f>
        <v>885</v>
      </c>
      <c r="G229" s="18" t="n">
        <f aca="false">G230</f>
        <v>1773.8</v>
      </c>
      <c r="H229" s="18" t="n">
        <f aca="false">H230</f>
        <v>2169.1</v>
      </c>
    </row>
    <row r="230" customFormat="false" ht="30" hidden="false" customHeight="false" outlineLevel="0" collapsed="false">
      <c r="A230" s="21" t="s">
        <v>41</v>
      </c>
      <c r="B230" s="17" t="s">
        <v>32</v>
      </c>
      <c r="C230" s="17" t="s">
        <v>202</v>
      </c>
      <c r="D230" s="20" t="s">
        <v>208</v>
      </c>
      <c r="E230" s="17" t="s">
        <v>42</v>
      </c>
      <c r="F230" s="18" t="n">
        <f aca="false">F231</f>
        <v>885</v>
      </c>
      <c r="G230" s="18" t="n">
        <f aca="false">G231</f>
        <v>1773.8</v>
      </c>
      <c r="H230" s="18" t="n">
        <f aca="false">H231</f>
        <v>2169.1</v>
      </c>
    </row>
    <row r="231" customFormat="false" ht="30" hidden="false" customHeight="false" outlineLevel="0" collapsed="false">
      <c r="A231" s="21" t="s">
        <v>43</v>
      </c>
      <c r="B231" s="17" t="s">
        <v>32</v>
      </c>
      <c r="C231" s="17" t="s">
        <v>202</v>
      </c>
      <c r="D231" s="20" t="s">
        <v>208</v>
      </c>
      <c r="E231" s="17" t="s">
        <v>44</v>
      </c>
      <c r="F231" s="18" t="n">
        <f aca="false">Прил_4!G212</f>
        <v>885</v>
      </c>
      <c r="G231" s="18" t="n">
        <f aca="false">Прил_4!H212</f>
        <v>1773.8</v>
      </c>
      <c r="H231" s="18" t="n">
        <f aca="false">Прил_4!I212</f>
        <v>2169.1</v>
      </c>
    </row>
    <row r="232" customFormat="false" ht="30" hidden="false" customHeight="false" outlineLevel="0" collapsed="false">
      <c r="A232" s="32" t="s">
        <v>209</v>
      </c>
      <c r="B232" s="17" t="s">
        <v>32</v>
      </c>
      <c r="C232" s="17" t="s">
        <v>202</v>
      </c>
      <c r="D232" s="20" t="s">
        <v>210</v>
      </c>
      <c r="E232" s="17"/>
      <c r="F232" s="18" t="n">
        <f aca="false">F233+F235</f>
        <v>2554.9</v>
      </c>
      <c r="G232" s="18" t="n">
        <f aca="false">G233+G235</f>
        <v>976.6</v>
      </c>
      <c r="H232" s="18" t="n">
        <f aca="false">H233+H235</f>
        <v>1410.6</v>
      </c>
    </row>
    <row r="233" customFormat="false" ht="30" hidden="false" customHeight="false" outlineLevel="0" collapsed="false">
      <c r="A233" s="21" t="s">
        <v>41</v>
      </c>
      <c r="B233" s="17" t="s">
        <v>32</v>
      </c>
      <c r="C233" s="17" t="s">
        <v>202</v>
      </c>
      <c r="D233" s="20" t="s">
        <v>210</v>
      </c>
      <c r="E233" s="17" t="s">
        <v>42</v>
      </c>
      <c r="F233" s="18" t="n">
        <f aca="false">F234</f>
        <v>2439.9</v>
      </c>
      <c r="G233" s="18" t="n">
        <f aca="false">G234</f>
        <v>976.6</v>
      </c>
      <c r="H233" s="18" t="n">
        <f aca="false">H234</f>
        <v>1410.6</v>
      </c>
    </row>
    <row r="234" customFormat="false" ht="30" hidden="false" customHeight="false" outlineLevel="0" collapsed="false">
      <c r="A234" s="21" t="s">
        <v>43</v>
      </c>
      <c r="B234" s="17" t="s">
        <v>32</v>
      </c>
      <c r="C234" s="17" t="s">
        <v>202</v>
      </c>
      <c r="D234" s="20" t="s">
        <v>210</v>
      </c>
      <c r="E234" s="17" t="s">
        <v>44</v>
      </c>
      <c r="F234" s="18" t="n">
        <f aca="false">Прил_4!G215</f>
        <v>2439.9</v>
      </c>
      <c r="G234" s="18" t="n">
        <f aca="false">Прил_4!H215</f>
        <v>976.6</v>
      </c>
      <c r="H234" s="18" t="n">
        <f aca="false">Прил_4!I215</f>
        <v>1410.6</v>
      </c>
    </row>
    <row r="235" customFormat="false" ht="15" hidden="false" customHeight="false" outlineLevel="0" collapsed="false">
      <c r="A235" s="21" t="s">
        <v>65</v>
      </c>
      <c r="B235" s="17" t="s">
        <v>32</v>
      </c>
      <c r="C235" s="17" t="s">
        <v>202</v>
      </c>
      <c r="D235" s="20" t="s">
        <v>210</v>
      </c>
      <c r="E235" s="17" t="s">
        <v>66</v>
      </c>
      <c r="F235" s="18" t="n">
        <f aca="false">F236</f>
        <v>115</v>
      </c>
      <c r="G235" s="18" t="n">
        <f aca="false">G236</f>
        <v>0</v>
      </c>
      <c r="H235" s="18" t="n">
        <f aca="false">H236</f>
        <v>0</v>
      </c>
    </row>
    <row r="236" customFormat="false" ht="15" hidden="false" customHeight="false" outlineLevel="0" collapsed="false">
      <c r="A236" s="25" t="s">
        <v>67</v>
      </c>
      <c r="B236" s="17" t="s">
        <v>32</v>
      </c>
      <c r="C236" s="17" t="s">
        <v>202</v>
      </c>
      <c r="D236" s="20" t="s">
        <v>210</v>
      </c>
      <c r="E236" s="17" t="s">
        <v>68</v>
      </c>
      <c r="F236" s="18" t="n">
        <f aca="false">Прил_4!G217</f>
        <v>115</v>
      </c>
      <c r="G236" s="18" t="n">
        <f aca="false">Прил_4!H217</f>
        <v>0</v>
      </c>
      <c r="H236" s="18" t="n">
        <f aca="false">Прил_4!I217</f>
        <v>0</v>
      </c>
    </row>
    <row r="237" customFormat="false" ht="30" hidden="false" customHeight="false" outlineLevel="0" collapsed="false">
      <c r="A237" s="19" t="s">
        <v>211</v>
      </c>
      <c r="B237" s="17" t="s">
        <v>32</v>
      </c>
      <c r="C237" s="17" t="s">
        <v>202</v>
      </c>
      <c r="D237" s="20" t="s">
        <v>212</v>
      </c>
      <c r="E237" s="17"/>
      <c r="F237" s="18" t="n">
        <f aca="false">F238</f>
        <v>750</v>
      </c>
      <c r="G237" s="18" t="n">
        <f aca="false">G238</f>
        <v>1728</v>
      </c>
      <c r="H237" s="18" t="n">
        <f aca="false">H238</f>
        <v>2217</v>
      </c>
    </row>
    <row r="238" customFormat="false" ht="90" hidden="false" customHeight="false" outlineLevel="0" collapsed="false">
      <c r="A238" s="33" t="s">
        <v>213</v>
      </c>
      <c r="B238" s="17" t="s">
        <v>32</v>
      </c>
      <c r="C238" s="17" t="s">
        <v>202</v>
      </c>
      <c r="D238" s="20" t="s">
        <v>214</v>
      </c>
      <c r="E238" s="17"/>
      <c r="F238" s="18" t="n">
        <f aca="false">F239</f>
        <v>750</v>
      </c>
      <c r="G238" s="18" t="n">
        <f aca="false">G239</f>
        <v>1728</v>
      </c>
      <c r="H238" s="18" t="n">
        <f aca="false">H239</f>
        <v>2217</v>
      </c>
    </row>
    <row r="239" customFormat="false" ht="45" hidden="false" customHeight="false" outlineLevel="0" collapsed="false">
      <c r="A239" s="23" t="s">
        <v>215</v>
      </c>
      <c r="B239" s="17" t="s">
        <v>32</v>
      </c>
      <c r="C239" s="17" t="s">
        <v>202</v>
      </c>
      <c r="D239" s="20" t="s">
        <v>216</v>
      </c>
      <c r="E239" s="17"/>
      <c r="F239" s="18" t="n">
        <f aca="false">F240</f>
        <v>750</v>
      </c>
      <c r="G239" s="18" t="n">
        <f aca="false">G240</f>
        <v>1728</v>
      </c>
      <c r="H239" s="18" t="n">
        <f aca="false">H240</f>
        <v>2217</v>
      </c>
    </row>
    <row r="240" customFormat="false" ht="30" hidden="false" customHeight="false" outlineLevel="0" collapsed="false">
      <c r="A240" s="21" t="s">
        <v>41</v>
      </c>
      <c r="B240" s="17" t="s">
        <v>32</v>
      </c>
      <c r="C240" s="17" t="s">
        <v>202</v>
      </c>
      <c r="D240" s="20" t="s">
        <v>216</v>
      </c>
      <c r="E240" s="17" t="s">
        <v>42</v>
      </c>
      <c r="F240" s="18" t="n">
        <f aca="false">F241</f>
        <v>750</v>
      </c>
      <c r="G240" s="18" t="n">
        <f aca="false">G241</f>
        <v>1728</v>
      </c>
      <c r="H240" s="18" t="n">
        <f aca="false">H241</f>
        <v>2217</v>
      </c>
    </row>
    <row r="241" customFormat="false" ht="30" hidden="false" customHeight="false" outlineLevel="0" collapsed="false">
      <c r="A241" s="21" t="s">
        <v>43</v>
      </c>
      <c r="B241" s="17" t="s">
        <v>32</v>
      </c>
      <c r="C241" s="17" t="s">
        <v>202</v>
      </c>
      <c r="D241" s="20" t="s">
        <v>216</v>
      </c>
      <c r="E241" s="17" t="s">
        <v>44</v>
      </c>
      <c r="F241" s="18" t="n">
        <f aca="false">Прил_4!G222</f>
        <v>750</v>
      </c>
      <c r="G241" s="18" t="n">
        <f aca="false">Прил_4!H222</f>
        <v>1728</v>
      </c>
      <c r="H241" s="18" t="n">
        <f aca="false">Прил_4!I222</f>
        <v>2217</v>
      </c>
    </row>
    <row r="242" customFormat="false" ht="30" hidden="false" customHeight="false" outlineLevel="0" collapsed="false">
      <c r="A242" s="19" t="s">
        <v>217</v>
      </c>
      <c r="B242" s="17" t="s">
        <v>32</v>
      </c>
      <c r="C242" s="17" t="s">
        <v>202</v>
      </c>
      <c r="D242" s="20" t="s">
        <v>218</v>
      </c>
      <c r="E242" s="17"/>
      <c r="F242" s="18" t="n">
        <f aca="false">F243+F247</f>
        <v>178</v>
      </c>
      <c r="G242" s="18" t="n">
        <f aca="false">G243+G247</f>
        <v>400</v>
      </c>
      <c r="H242" s="18" t="n">
        <f aca="false">H243+H247</f>
        <v>445</v>
      </c>
    </row>
    <row r="243" customFormat="false" ht="60" hidden="false" customHeight="false" outlineLevel="0" collapsed="false">
      <c r="A243" s="23" t="s">
        <v>219</v>
      </c>
      <c r="B243" s="17" t="s">
        <v>32</v>
      </c>
      <c r="C243" s="17" t="s">
        <v>202</v>
      </c>
      <c r="D243" s="20" t="s">
        <v>220</v>
      </c>
      <c r="E243" s="17"/>
      <c r="F243" s="18" t="n">
        <f aca="false">F244</f>
        <v>44</v>
      </c>
      <c r="G243" s="18" t="n">
        <f aca="false">G244</f>
        <v>100</v>
      </c>
      <c r="H243" s="18" t="n">
        <f aca="false">H244</f>
        <v>100</v>
      </c>
    </row>
    <row r="244" customFormat="false" ht="45" hidden="false" customHeight="false" outlineLevel="0" collapsed="false">
      <c r="A244" s="23" t="s">
        <v>221</v>
      </c>
      <c r="B244" s="17" t="s">
        <v>32</v>
      </c>
      <c r="C244" s="17" t="s">
        <v>202</v>
      </c>
      <c r="D244" s="20" t="s">
        <v>222</v>
      </c>
      <c r="E244" s="17"/>
      <c r="F244" s="18" t="n">
        <f aca="false">F245</f>
        <v>44</v>
      </c>
      <c r="G244" s="18" t="n">
        <f aca="false">G245</f>
        <v>100</v>
      </c>
      <c r="H244" s="18" t="n">
        <f aca="false">H245</f>
        <v>100</v>
      </c>
    </row>
    <row r="245" customFormat="false" ht="30" hidden="false" customHeight="false" outlineLevel="0" collapsed="false">
      <c r="A245" s="21" t="s">
        <v>41</v>
      </c>
      <c r="B245" s="17" t="s">
        <v>32</v>
      </c>
      <c r="C245" s="17" t="s">
        <v>202</v>
      </c>
      <c r="D245" s="20" t="s">
        <v>222</v>
      </c>
      <c r="E245" s="17" t="s">
        <v>42</v>
      </c>
      <c r="F245" s="18" t="n">
        <f aca="false">F246</f>
        <v>44</v>
      </c>
      <c r="G245" s="18" t="n">
        <f aca="false">G246</f>
        <v>100</v>
      </c>
      <c r="H245" s="18" t="n">
        <f aca="false">H246</f>
        <v>100</v>
      </c>
    </row>
    <row r="246" customFormat="false" ht="30" hidden="false" customHeight="false" outlineLevel="0" collapsed="false">
      <c r="A246" s="21" t="s">
        <v>43</v>
      </c>
      <c r="B246" s="17" t="s">
        <v>32</v>
      </c>
      <c r="C246" s="17" t="s">
        <v>202</v>
      </c>
      <c r="D246" s="20" t="s">
        <v>222</v>
      </c>
      <c r="E246" s="17" t="s">
        <v>44</v>
      </c>
      <c r="F246" s="18" t="n">
        <f aca="false">Прил_4!G227</f>
        <v>44</v>
      </c>
      <c r="G246" s="18" t="n">
        <f aca="false">Прил_4!H227</f>
        <v>100</v>
      </c>
      <c r="H246" s="18" t="n">
        <f aca="false">Прил_4!I227</f>
        <v>100</v>
      </c>
    </row>
    <row r="247" customFormat="false" ht="45" hidden="false" customHeight="false" outlineLevel="0" collapsed="false">
      <c r="A247" s="33" t="s">
        <v>223</v>
      </c>
      <c r="B247" s="17" t="s">
        <v>32</v>
      </c>
      <c r="C247" s="17" t="s">
        <v>202</v>
      </c>
      <c r="D247" s="20" t="s">
        <v>224</v>
      </c>
      <c r="E247" s="17"/>
      <c r="F247" s="18" t="n">
        <f aca="false">F248</f>
        <v>134</v>
      </c>
      <c r="G247" s="18" t="n">
        <f aca="false">G248</f>
        <v>300</v>
      </c>
      <c r="H247" s="18" t="n">
        <f aca="false">H248</f>
        <v>345</v>
      </c>
    </row>
    <row r="248" customFormat="false" ht="30" hidden="false" customHeight="false" outlineLevel="0" collapsed="false">
      <c r="A248" s="34" t="s">
        <v>225</v>
      </c>
      <c r="B248" s="17" t="s">
        <v>32</v>
      </c>
      <c r="C248" s="17" t="s">
        <v>202</v>
      </c>
      <c r="D248" s="20" t="s">
        <v>226</v>
      </c>
      <c r="E248" s="17"/>
      <c r="F248" s="18" t="n">
        <f aca="false">F249</f>
        <v>134</v>
      </c>
      <c r="G248" s="18" t="n">
        <f aca="false">G249</f>
        <v>300</v>
      </c>
      <c r="H248" s="18" t="n">
        <f aca="false">H249</f>
        <v>345</v>
      </c>
    </row>
    <row r="249" customFormat="false" ht="30" hidden="false" customHeight="false" outlineLevel="0" collapsed="false">
      <c r="A249" s="21" t="s">
        <v>41</v>
      </c>
      <c r="B249" s="17" t="s">
        <v>32</v>
      </c>
      <c r="C249" s="17" t="s">
        <v>202</v>
      </c>
      <c r="D249" s="20" t="s">
        <v>226</v>
      </c>
      <c r="E249" s="17" t="s">
        <v>42</v>
      </c>
      <c r="F249" s="18" t="n">
        <f aca="false">F250</f>
        <v>134</v>
      </c>
      <c r="G249" s="18" t="n">
        <f aca="false">G250</f>
        <v>300</v>
      </c>
      <c r="H249" s="18" t="n">
        <f aca="false">H250</f>
        <v>345</v>
      </c>
    </row>
    <row r="250" customFormat="false" ht="30" hidden="false" customHeight="false" outlineLevel="0" collapsed="false">
      <c r="A250" s="21" t="s">
        <v>43</v>
      </c>
      <c r="B250" s="17" t="s">
        <v>32</v>
      </c>
      <c r="C250" s="17" t="s">
        <v>202</v>
      </c>
      <c r="D250" s="20" t="s">
        <v>226</v>
      </c>
      <c r="E250" s="17" t="s">
        <v>44</v>
      </c>
      <c r="F250" s="18" t="n">
        <f aca="false">Прил_4!G231</f>
        <v>134</v>
      </c>
      <c r="G250" s="18" t="n">
        <f aca="false">Прил_4!H231</f>
        <v>300</v>
      </c>
      <c r="H250" s="18" t="n">
        <f aca="false">Прил_4!I231</f>
        <v>345</v>
      </c>
    </row>
    <row r="251" customFormat="false" ht="15" hidden="false" customHeight="false" outlineLevel="0" collapsed="false">
      <c r="A251" s="23" t="s">
        <v>141</v>
      </c>
      <c r="B251" s="17" t="s">
        <v>32</v>
      </c>
      <c r="C251" s="17" t="s">
        <v>202</v>
      </c>
      <c r="D251" s="20" t="s">
        <v>142</v>
      </c>
      <c r="E251" s="17"/>
      <c r="F251" s="18" t="n">
        <f aca="false">F252</f>
        <v>34683.4</v>
      </c>
      <c r="G251" s="18" t="n">
        <f aca="false">G252</f>
        <v>38092.2</v>
      </c>
      <c r="H251" s="18" t="n">
        <f aca="false">H252</f>
        <v>38092.2</v>
      </c>
    </row>
    <row r="252" customFormat="false" ht="30" hidden="false" customHeight="false" outlineLevel="0" collapsed="false">
      <c r="A252" s="23" t="s">
        <v>23</v>
      </c>
      <c r="B252" s="17" t="s">
        <v>32</v>
      </c>
      <c r="C252" s="17" t="s">
        <v>202</v>
      </c>
      <c r="D252" s="20" t="s">
        <v>143</v>
      </c>
      <c r="E252" s="17"/>
      <c r="F252" s="18" t="n">
        <f aca="false">F253</f>
        <v>34683.4</v>
      </c>
      <c r="G252" s="18" t="n">
        <f aca="false">G253</f>
        <v>38092.2</v>
      </c>
      <c r="H252" s="18" t="n">
        <f aca="false">H253</f>
        <v>38092.2</v>
      </c>
    </row>
    <row r="253" customFormat="false" ht="30" hidden="false" customHeight="false" outlineLevel="0" collapsed="false">
      <c r="A253" s="30" t="s">
        <v>144</v>
      </c>
      <c r="B253" s="17" t="s">
        <v>32</v>
      </c>
      <c r="C253" s="17" t="s">
        <v>202</v>
      </c>
      <c r="D253" s="20" t="s">
        <v>145</v>
      </c>
      <c r="E253" s="17"/>
      <c r="F253" s="18" t="n">
        <f aca="false">F254</f>
        <v>34683.4</v>
      </c>
      <c r="G253" s="18" t="n">
        <f aca="false">G254</f>
        <v>38092.2</v>
      </c>
      <c r="H253" s="18" t="n">
        <f aca="false">H254</f>
        <v>38092.2</v>
      </c>
    </row>
    <row r="254" customFormat="false" ht="60" hidden="false" customHeight="false" outlineLevel="0" collapsed="false">
      <c r="A254" s="21" t="s">
        <v>27</v>
      </c>
      <c r="B254" s="17" t="s">
        <v>32</v>
      </c>
      <c r="C254" s="17" t="s">
        <v>202</v>
      </c>
      <c r="D254" s="20" t="s">
        <v>145</v>
      </c>
      <c r="E254" s="17" t="s">
        <v>28</v>
      </c>
      <c r="F254" s="18" t="n">
        <f aca="false">F255</f>
        <v>34683.4</v>
      </c>
      <c r="G254" s="18" t="n">
        <f aca="false">G255</f>
        <v>38092.2</v>
      </c>
      <c r="H254" s="18" t="n">
        <f aca="false">H255</f>
        <v>38092.2</v>
      </c>
    </row>
    <row r="255" customFormat="false" ht="15" hidden="false" customHeight="false" outlineLevel="0" collapsed="false">
      <c r="A255" s="21" t="s">
        <v>121</v>
      </c>
      <c r="B255" s="17" t="s">
        <v>32</v>
      </c>
      <c r="C255" s="17" t="s">
        <v>202</v>
      </c>
      <c r="D255" s="20" t="s">
        <v>145</v>
      </c>
      <c r="E255" s="17" t="s">
        <v>122</v>
      </c>
      <c r="F255" s="18" t="n">
        <f aca="false">Прил_4!G236</f>
        <v>34683.4</v>
      </c>
      <c r="G255" s="18" t="n">
        <f aca="false">Прил_4!H236</f>
        <v>38092.2</v>
      </c>
      <c r="H255" s="18" t="n">
        <f aca="false">Прил_4!I236</f>
        <v>38092.2</v>
      </c>
    </row>
    <row r="256" customFormat="false" ht="15" hidden="false" customHeight="false" outlineLevel="0" collapsed="false">
      <c r="A256" s="19" t="s">
        <v>81</v>
      </c>
      <c r="B256" s="17" t="s">
        <v>32</v>
      </c>
      <c r="C256" s="17" t="s">
        <v>202</v>
      </c>
      <c r="D256" s="20" t="s">
        <v>82</v>
      </c>
      <c r="E256" s="17"/>
      <c r="F256" s="18" t="n">
        <f aca="false">F257</f>
        <v>2736.7</v>
      </c>
      <c r="G256" s="18" t="n">
        <f aca="false">G257</f>
        <v>0</v>
      </c>
      <c r="H256" s="18" t="n">
        <f aca="false">H257</f>
        <v>0</v>
      </c>
    </row>
    <row r="257" customFormat="false" ht="15" hidden="false" customHeight="false" outlineLevel="0" collapsed="false">
      <c r="A257" s="19" t="s">
        <v>83</v>
      </c>
      <c r="B257" s="17" t="s">
        <v>32</v>
      </c>
      <c r="C257" s="17" t="s">
        <v>202</v>
      </c>
      <c r="D257" s="20" t="s">
        <v>84</v>
      </c>
      <c r="E257" s="17"/>
      <c r="F257" s="18" t="n">
        <f aca="false">F258</f>
        <v>2736.7</v>
      </c>
      <c r="G257" s="18" t="n">
        <f aca="false">G258</f>
        <v>0</v>
      </c>
      <c r="H257" s="18" t="n">
        <f aca="false">H258</f>
        <v>0</v>
      </c>
    </row>
    <row r="258" customFormat="false" ht="30" hidden="false" customHeight="false" outlineLevel="0" collapsed="false">
      <c r="A258" s="21" t="s">
        <v>41</v>
      </c>
      <c r="B258" s="17" t="s">
        <v>32</v>
      </c>
      <c r="C258" s="17" t="s">
        <v>202</v>
      </c>
      <c r="D258" s="20" t="s">
        <v>84</v>
      </c>
      <c r="E258" s="17" t="s">
        <v>42</v>
      </c>
      <c r="F258" s="18" t="n">
        <f aca="false">F259</f>
        <v>2736.7</v>
      </c>
      <c r="G258" s="18" t="n">
        <f aca="false">G259</f>
        <v>0</v>
      </c>
      <c r="H258" s="18" t="n">
        <f aca="false">H259</f>
        <v>0</v>
      </c>
    </row>
    <row r="259" customFormat="false" ht="30" hidden="false" customHeight="false" outlineLevel="0" collapsed="false">
      <c r="A259" s="21" t="s">
        <v>43</v>
      </c>
      <c r="B259" s="17" t="s">
        <v>32</v>
      </c>
      <c r="C259" s="17" t="s">
        <v>202</v>
      </c>
      <c r="D259" s="20" t="s">
        <v>84</v>
      </c>
      <c r="E259" s="17" t="s">
        <v>44</v>
      </c>
      <c r="F259" s="18" t="n">
        <f aca="false">Прил_4!G240</f>
        <v>2736.7</v>
      </c>
      <c r="G259" s="18" t="n">
        <f aca="false">Прил_4!H240</f>
        <v>0</v>
      </c>
      <c r="H259" s="18" t="n">
        <f aca="false">Прил_4!I240</f>
        <v>0</v>
      </c>
    </row>
    <row r="260" customFormat="false" ht="30" hidden="false" customHeight="false" outlineLevel="0" collapsed="false">
      <c r="A260" s="16" t="s">
        <v>227</v>
      </c>
      <c r="B260" s="17" t="s">
        <v>32</v>
      </c>
      <c r="C260" s="17" t="s">
        <v>228</v>
      </c>
      <c r="D260" s="17"/>
      <c r="E260" s="17"/>
      <c r="F260" s="18" t="n">
        <f aca="false">F261+F296</f>
        <v>9993.2</v>
      </c>
      <c r="G260" s="18" t="n">
        <f aca="false">G261+G296</f>
        <v>10657.4</v>
      </c>
      <c r="H260" s="18" t="n">
        <f aca="false">H261+H296</f>
        <v>10649.2</v>
      </c>
    </row>
    <row r="261" customFormat="false" ht="30" hidden="false" customHeight="false" outlineLevel="0" collapsed="false">
      <c r="A261" s="19" t="s">
        <v>129</v>
      </c>
      <c r="B261" s="17" t="s">
        <v>32</v>
      </c>
      <c r="C261" s="17" t="s">
        <v>228</v>
      </c>
      <c r="D261" s="20" t="s">
        <v>130</v>
      </c>
      <c r="E261" s="17"/>
      <c r="F261" s="18" t="n">
        <f aca="false">F262+F286+F291</f>
        <v>9904.9</v>
      </c>
      <c r="G261" s="18" t="n">
        <f aca="false">G262+G286+G291</f>
        <v>10657.4</v>
      </c>
      <c r="H261" s="18" t="n">
        <f aca="false">H262+H286+H291</f>
        <v>10649.2</v>
      </c>
    </row>
    <row r="262" customFormat="false" ht="30" hidden="false" customHeight="false" outlineLevel="0" collapsed="false">
      <c r="A262" s="19" t="s">
        <v>131</v>
      </c>
      <c r="B262" s="17" t="s">
        <v>32</v>
      </c>
      <c r="C262" s="17" t="s">
        <v>228</v>
      </c>
      <c r="D262" s="20" t="s">
        <v>132</v>
      </c>
      <c r="E262" s="17"/>
      <c r="F262" s="18" t="n">
        <f aca="false">F263+F270+F274+F278+F282</f>
        <v>9448.8</v>
      </c>
      <c r="G262" s="18" t="n">
        <f aca="false">G263+G270+G274+G278+G282</f>
        <v>9538.8</v>
      </c>
      <c r="H262" s="18" t="n">
        <f aca="false">H263+H270+H274+H278+H282</f>
        <v>9478.8</v>
      </c>
    </row>
    <row r="263" customFormat="false" ht="60" hidden="false" customHeight="false" outlineLevel="0" collapsed="false">
      <c r="A263" s="23" t="s">
        <v>229</v>
      </c>
      <c r="B263" s="17" t="s">
        <v>32</v>
      </c>
      <c r="C263" s="17" t="s">
        <v>228</v>
      </c>
      <c r="D263" s="20" t="s">
        <v>134</v>
      </c>
      <c r="E263" s="17"/>
      <c r="F263" s="18" t="n">
        <f aca="false">F264+F267</f>
        <v>2108.8</v>
      </c>
      <c r="G263" s="18" t="n">
        <f aca="false">G264+G267</f>
        <v>2108.8</v>
      </c>
      <c r="H263" s="18" t="n">
        <f aca="false">H264+H267</f>
        <v>1928.8</v>
      </c>
    </row>
    <row r="264" customFormat="false" ht="75" hidden="false" customHeight="false" outlineLevel="0" collapsed="false">
      <c r="A264" s="19" t="s">
        <v>230</v>
      </c>
      <c r="B264" s="17" t="s">
        <v>32</v>
      </c>
      <c r="C264" s="17" t="s">
        <v>228</v>
      </c>
      <c r="D264" s="20" t="s">
        <v>231</v>
      </c>
      <c r="E264" s="17"/>
      <c r="F264" s="18" t="n">
        <f aca="false">F265</f>
        <v>230</v>
      </c>
      <c r="G264" s="18" t="n">
        <f aca="false">G265</f>
        <v>230</v>
      </c>
      <c r="H264" s="18" t="n">
        <f aca="false">H265</f>
        <v>50</v>
      </c>
    </row>
    <row r="265" customFormat="false" ht="30" hidden="false" customHeight="false" outlineLevel="0" collapsed="false">
      <c r="A265" s="21" t="s">
        <v>41</v>
      </c>
      <c r="B265" s="17" t="s">
        <v>32</v>
      </c>
      <c r="C265" s="17" t="s">
        <v>228</v>
      </c>
      <c r="D265" s="20" t="s">
        <v>231</v>
      </c>
      <c r="E265" s="17" t="s">
        <v>42</v>
      </c>
      <c r="F265" s="18" t="n">
        <f aca="false">F266</f>
        <v>230</v>
      </c>
      <c r="G265" s="18" t="n">
        <f aca="false">G266</f>
        <v>230</v>
      </c>
      <c r="H265" s="18" t="n">
        <f aca="false">H266</f>
        <v>50</v>
      </c>
    </row>
    <row r="266" customFormat="false" ht="30" hidden="false" customHeight="false" outlineLevel="0" collapsed="false">
      <c r="A266" s="21" t="s">
        <v>43</v>
      </c>
      <c r="B266" s="17" t="s">
        <v>32</v>
      </c>
      <c r="C266" s="17" t="s">
        <v>228</v>
      </c>
      <c r="D266" s="20" t="s">
        <v>231</v>
      </c>
      <c r="E266" s="17" t="s">
        <v>44</v>
      </c>
      <c r="F266" s="18" t="n">
        <f aca="false">Прил_4!G247</f>
        <v>230</v>
      </c>
      <c r="G266" s="18" t="n">
        <f aca="false">Прил_4!H247</f>
        <v>230</v>
      </c>
      <c r="H266" s="18" t="n">
        <f aca="false">Прил_4!I247</f>
        <v>50</v>
      </c>
    </row>
    <row r="267" customFormat="false" ht="15" hidden="false" customHeight="false" outlineLevel="0" collapsed="false">
      <c r="A267" s="21" t="s">
        <v>135</v>
      </c>
      <c r="B267" s="17" t="s">
        <v>32</v>
      </c>
      <c r="C267" s="17" t="s">
        <v>228</v>
      </c>
      <c r="D267" s="20" t="s">
        <v>136</v>
      </c>
      <c r="E267" s="17"/>
      <c r="F267" s="18" t="n">
        <f aca="false">F268</f>
        <v>1878.8</v>
      </c>
      <c r="G267" s="18" t="n">
        <f aca="false">G268</f>
        <v>1878.8</v>
      </c>
      <c r="H267" s="18" t="n">
        <f aca="false">H268</f>
        <v>1878.8</v>
      </c>
    </row>
    <row r="268" customFormat="false" ht="30" hidden="false" customHeight="false" outlineLevel="0" collapsed="false">
      <c r="A268" s="21" t="s">
        <v>41</v>
      </c>
      <c r="B268" s="17" t="s">
        <v>32</v>
      </c>
      <c r="C268" s="17" t="s">
        <v>228</v>
      </c>
      <c r="D268" s="20" t="s">
        <v>136</v>
      </c>
      <c r="E268" s="17" t="s">
        <v>42</v>
      </c>
      <c r="F268" s="18" t="n">
        <f aca="false">F269</f>
        <v>1878.8</v>
      </c>
      <c r="G268" s="18" t="n">
        <f aca="false">G269</f>
        <v>1878.8</v>
      </c>
      <c r="H268" s="18" t="n">
        <f aca="false">H269</f>
        <v>1878.8</v>
      </c>
    </row>
    <row r="269" customFormat="false" ht="30" hidden="false" customHeight="false" outlineLevel="0" collapsed="false">
      <c r="A269" s="21" t="s">
        <v>43</v>
      </c>
      <c r="B269" s="17" t="s">
        <v>32</v>
      </c>
      <c r="C269" s="17" t="s">
        <v>228</v>
      </c>
      <c r="D269" s="20" t="s">
        <v>136</v>
      </c>
      <c r="E269" s="17" t="s">
        <v>44</v>
      </c>
      <c r="F269" s="18" t="n">
        <f aca="false">Прил_4!G250</f>
        <v>1878.8</v>
      </c>
      <c r="G269" s="18" t="n">
        <f aca="false">Прил_4!H250</f>
        <v>1878.8</v>
      </c>
      <c r="H269" s="18" t="n">
        <f aca="false">Прил_4!I250</f>
        <v>1878.8</v>
      </c>
    </row>
    <row r="270" customFormat="false" ht="45" hidden="false" customHeight="false" outlineLevel="0" collapsed="false">
      <c r="A270" s="23" t="s">
        <v>232</v>
      </c>
      <c r="B270" s="17" t="s">
        <v>32</v>
      </c>
      <c r="C270" s="17" t="s">
        <v>228</v>
      </c>
      <c r="D270" s="20" t="s">
        <v>233</v>
      </c>
      <c r="E270" s="17"/>
      <c r="F270" s="18" t="n">
        <f aca="false">F271</f>
        <v>110</v>
      </c>
      <c r="G270" s="18" t="n">
        <f aca="false">G271</f>
        <v>150</v>
      </c>
      <c r="H270" s="18" t="n">
        <f aca="false">H271</f>
        <v>270</v>
      </c>
    </row>
    <row r="271" customFormat="false" ht="45" hidden="false" customHeight="false" outlineLevel="0" collapsed="false">
      <c r="A271" s="35" t="s">
        <v>234</v>
      </c>
      <c r="B271" s="17" t="s">
        <v>32</v>
      </c>
      <c r="C271" s="17" t="s">
        <v>228</v>
      </c>
      <c r="D271" s="20" t="s">
        <v>235</v>
      </c>
      <c r="E271" s="17"/>
      <c r="F271" s="18" t="n">
        <f aca="false">F272</f>
        <v>110</v>
      </c>
      <c r="G271" s="18" t="n">
        <f aca="false">G272</f>
        <v>150</v>
      </c>
      <c r="H271" s="18" t="n">
        <f aca="false">H272</f>
        <v>270</v>
      </c>
    </row>
    <row r="272" customFormat="false" ht="30" hidden="false" customHeight="false" outlineLevel="0" collapsed="false">
      <c r="A272" s="21" t="s">
        <v>41</v>
      </c>
      <c r="B272" s="17" t="s">
        <v>32</v>
      </c>
      <c r="C272" s="17" t="s">
        <v>228</v>
      </c>
      <c r="D272" s="20" t="s">
        <v>235</v>
      </c>
      <c r="E272" s="17" t="s">
        <v>42</v>
      </c>
      <c r="F272" s="18" t="n">
        <f aca="false">F273</f>
        <v>110</v>
      </c>
      <c r="G272" s="18" t="n">
        <f aca="false">G273</f>
        <v>150</v>
      </c>
      <c r="H272" s="18" t="n">
        <f aca="false">H273</f>
        <v>270</v>
      </c>
    </row>
    <row r="273" customFormat="false" ht="30" hidden="false" customHeight="false" outlineLevel="0" collapsed="false">
      <c r="A273" s="21" t="s">
        <v>43</v>
      </c>
      <c r="B273" s="17" t="s">
        <v>32</v>
      </c>
      <c r="C273" s="17" t="s">
        <v>228</v>
      </c>
      <c r="D273" s="20" t="s">
        <v>235</v>
      </c>
      <c r="E273" s="17" t="s">
        <v>44</v>
      </c>
      <c r="F273" s="18" t="n">
        <f aca="false">Прил_4!G254</f>
        <v>110</v>
      </c>
      <c r="G273" s="18" t="n">
        <f aca="false">Прил_4!H254</f>
        <v>150</v>
      </c>
      <c r="H273" s="18" t="n">
        <f aca="false">Прил_4!I254</f>
        <v>270</v>
      </c>
    </row>
    <row r="274" customFormat="false" ht="60" hidden="false" customHeight="false" outlineLevel="0" collapsed="false">
      <c r="A274" s="33" t="s">
        <v>236</v>
      </c>
      <c r="B274" s="17" t="s">
        <v>32</v>
      </c>
      <c r="C274" s="17" t="s">
        <v>228</v>
      </c>
      <c r="D274" s="20" t="s">
        <v>237</v>
      </c>
      <c r="E274" s="17"/>
      <c r="F274" s="18" t="n">
        <f aca="false">F275</f>
        <v>150</v>
      </c>
      <c r="G274" s="18" t="n">
        <f aca="false">G275</f>
        <v>150</v>
      </c>
      <c r="H274" s="18" t="n">
        <f aca="false">H275</f>
        <v>150</v>
      </c>
    </row>
    <row r="275" customFormat="false" ht="45" hidden="false" customHeight="false" outlineLevel="0" collapsed="false">
      <c r="A275" s="19" t="s">
        <v>238</v>
      </c>
      <c r="B275" s="17" t="s">
        <v>32</v>
      </c>
      <c r="C275" s="17" t="s">
        <v>228</v>
      </c>
      <c r="D275" s="20" t="s">
        <v>239</v>
      </c>
      <c r="E275" s="17"/>
      <c r="F275" s="18" t="n">
        <f aca="false">F276</f>
        <v>150</v>
      </c>
      <c r="G275" s="18" t="n">
        <f aca="false">G276</f>
        <v>150</v>
      </c>
      <c r="H275" s="18" t="n">
        <f aca="false">H276</f>
        <v>150</v>
      </c>
    </row>
    <row r="276" customFormat="false" ht="30" hidden="false" customHeight="false" outlineLevel="0" collapsed="false">
      <c r="A276" s="21" t="s">
        <v>41</v>
      </c>
      <c r="B276" s="17" t="s">
        <v>32</v>
      </c>
      <c r="C276" s="17" t="s">
        <v>228</v>
      </c>
      <c r="D276" s="20" t="s">
        <v>239</v>
      </c>
      <c r="E276" s="17" t="n">
        <v>200</v>
      </c>
      <c r="F276" s="18" t="n">
        <f aca="false">F277</f>
        <v>150</v>
      </c>
      <c r="G276" s="18" t="n">
        <f aca="false">G277</f>
        <v>150</v>
      </c>
      <c r="H276" s="18" t="n">
        <f aca="false">H277</f>
        <v>150</v>
      </c>
    </row>
    <row r="277" customFormat="false" ht="30" hidden="false" customHeight="false" outlineLevel="0" collapsed="false">
      <c r="A277" s="21" t="s">
        <v>43</v>
      </c>
      <c r="B277" s="17" t="s">
        <v>32</v>
      </c>
      <c r="C277" s="17" t="s">
        <v>228</v>
      </c>
      <c r="D277" s="20" t="s">
        <v>239</v>
      </c>
      <c r="E277" s="17" t="n">
        <v>240</v>
      </c>
      <c r="F277" s="18" t="n">
        <f aca="false">Прил_4!G258</f>
        <v>150</v>
      </c>
      <c r="G277" s="18" t="n">
        <f aca="false">Прил_4!H258</f>
        <v>150</v>
      </c>
      <c r="H277" s="18" t="n">
        <f aca="false">Прил_4!I258</f>
        <v>150</v>
      </c>
    </row>
    <row r="278" customFormat="false" ht="45" hidden="false" customHeight="false" outlineLevel="0" collapsed="false">
      <c r="A278" s="23" t="s">
        <v>240</v>
      </c>
      <c r="B278" s="17" t="s">
        <v>32</v>
      </c>
      <c r="C278" s="17" t="s">
        <v>228</v>
      </c>
      <c r="D278" s="20" t="s">
        <v>241</v>
      </c>
      <c r="E278" s="17"/>
      <c r="F278" s="18" t="n">
        <f aca="false">F279</f>
        <v>7030</v>
      </c>
      <c r="G278" s="18" t="n">
        <f aca="false">G279</f>
        <v>7030</v>
      </c>
      <c r="H278" s="18" t="n">
        <f aca="false">H279</f>
        <v>7030</v>
      </c>
    </row>
    <row r="279" customFormat="false" ht="30" hidden="false" customHeight="false" outlineLevel="0" collapsed="false">
      <c r="A279" s="19" t="s">
        <v>242</v>
      </c>
      <c r="B279" s="17" t="s">
        <v>32</v>
      </c>
      <c r="C279" s="17" t="s">
        <v>228</v>
      </c>
      <c r="D279" s="20" t="s">
        <v>243</v>
      </c>
      <c r="E279" s="17"/>
      <c r="F279" s="18" t="n">
        <f aca="false">F280</f>
        <v>7030</v>
      </c>
      <c r="G279" s="18" t="n">
        <f aca="false">G280</f>
        <v>7030</v>
      </c>
      <c r="H279" s="18" t="n">
        <f aca="false">H280</f>
        <v>7030</v>
      </c>
    </row>
    <row r="280" customFormat="false" ht="30" hidden="false" customHeight="false" outlineLevel="0" collapsed="false">
      <c r="A280" s="21" t="s">
        <v>41</v>
      </c>
      <c r="B280" s="17" t="s">
        <v>32</v>
      </c>
      <c r="C280" s="17" t="s">
        <v>228</v>
      </c>
      <c r="D280" s="20" t="s">
        <v>243</v>
      </c>
      <c r="E280" s="17" t="s">
        <v>42</v>
      </c>
      <c r="F280" s="18" t="n">
        <f aca="false">F281</f>
        <v>7030</v>
      </c>
      <c r="G280" s="18" t="n">
        <f aca="false">G281</f>
        <v>7030</v>
      </c>
      <c r="H280" s="18" t="n">
        <f aca="false">H281</f>
        <v>7030</v>
      </c>
    </row>
    <row r="281" customFormat="false" ht="30" hidden="false" customHeight="false" outlineLevel="0" collapsed="false">
      <c r="A281" s="21" t="s">
        <v>43</v>
      </c>
      <c r="B281" s="17" t="s">
        <v>32</v>
      </c>
      <c r="C281" s="17" t="s">
        <v>228</v>
      </c>
      <c r="D281" s="20" t="s">
        <v>243</v>
      </c>
      <c r="E281" s="17" t="s">
        <v>44</v>
      </c>
      <c r="F281" s="18" t="n">
        <f aca="false">Прил_4!G262</f>
        <v>7030</v>
      </c>
      <c r="G281" s="18" t="n">
        <f aca="false">Прил_4!H262</f>
        <v>7030</v>
      </c>
      <c r="H281" s="18" t="n">
        <f aca="false">Прил_4!I262</f>
        <v>7030</v>
      </c>
    </row>
    <row r="282" customFormat="false" ht="105" hidden="false" customHeight="false" outlineLevel="0" collapsed="false">
      <c r="A282" s="23" t="s">
        <v>244</v>
      </c>
      <c r="B282" s="17" t="s">
        <v>32</v>
      </c>
      <c r="C282" s="17" t="s">
        <v>228</v>
      </c>
      <c r="D282" s="20" t="s">
        <v>245</v>
      </c>
      <c r="E282" s="17"/>
      <c r="F282" s="18" t="n">
        <f aca="false">F283</f>
        <v>50</v>
      </c>
      <c r="G282" s="18" t="n">
        <f aca="false">G283</f>
        <v>100</v>
      </c>
      <c r="H282" s="18" t="n">
        <f aca="false">H283</f>
        <v>100</v>
      </c>
    </row>
    <row r="283" customFormat="false" ht="75" hidden="false" customHeight="false" outlineLevel="0" collapsed="false">
      <c r="A283" s="32" t="s">
        <v>246</v>
      </c>
      <c r="B283" s="17" t="s">
        <v>32</v>
      </c>
      <c r="C283" s="17" t="s">
        <v>228</v>
      </c>
      <c r="D283" s="20" t="s">
        <v>247</v>
      </c>
      <c r="E283" s="17"/>
      <c r="F283" s="18" t="n">
        <f aca="false">F284</f>
        <v>50</v>
      </c>
      <c r="G283" s="18" t="n">
        <f aca="false">G284</f>
        <v>100</v>
      </c>
      <c r="H283" s="18" t="n">
        <f aca="false">H284</f>
        <v>100</v>
      </c>
    </row>
    <row r="284" customFormat="false" ht="30" hidden="false" customHeight="false" outlineLevel="0" collapsed="false">
      <c r="A284" s="21" t="s">
        <v>41</v>
      </c>
      <c r="B284" s="17" t="s">
        <v>32</v>
      </c>
      <c r="C284" s="17" t="s">
        <v>228</v>
      </c>
      <c r="D284" s="20" t="s">
        <v>247</v>
      </c>
      <c r="E284" s="17" t="s">
        <v>42</v>
      </c>
      <c r="F284" s="18" t="n">
        <f aca="false">F285</f>
        <v>50</v>
      </c>
      <c r="G284" s="18" t="n">
        <f aca="false">G285</f>
        <v>100</v>
      </c>
      <c r="H284" s="18" t="n">
        <f aca="false">H285</f>
        <v>100</v>
      </c>
    </row>
    <row r="285" customFormat="false" ht="30" hidden="false" customHeight="false" outlineLevel="0" collapsed="false">
      <c r="A285" s="21" t="s">
        <v>43</v>
      </c>
      <c r="B285" s="17" t="s">
        <v>32</v>
      </c>
      <c r="C285" s="17" t="s">
        <v>228</v>
      </c>
      <c r="D285" s="20" t="s">
        <v>247</v>
      </c>
      <c r="E285" s="17" t="s">
        <v>44</v>
      </c>
      <c r="F285" s="18" t="n">
        <f aca="false">Прил_4!G266</f>
        <v>50</v>
      </c>
      <c r="G285" s="18" t="n">
        <f aca="false">Прил_4!H266</f>
        <v>100</v>
      </c>
      <c r="H285" s="18" t="n">
        <f aca="false">Прил_4!I266</f>
        <v>100</v>
      </c>
    </row>
    <row r="286" customFormat="false" ht="45" hidden="false" customHeight="false" outlineLevel="0" collapsed="false">
      <c r="A286" s="19" t="s">
        <v>203</v>
      </c>
      <c r="B286" s="17" t="s">
        <v>32</v>
      </c>
      <c r="C286" s="17" t="s">
        <v>228</v>
      </c>
      <c r="D286" s="20" t="s">
        <v>204</v>
      </c>
      <c r="E286" s="17"/>
      <c r="F286" s="18" t="n">
        <f aca="false">F287</f>
        <v>276.1</v>
      </c>
      <c r="G286" s="18" t="n">
        <f aca="false">G287</f>
        <v>938.6</v>
      </c>
      <c r="H286" s="18" t="n">
        <f aca="false">H287</f>
        <v>990.4</v>
      </c>
    </row>
    <row r="287" customFormat="false" ht="45" hidden="false" customHeight="false" outlineLevel="0" collapsed="false">
      <c r="A287" s="32" t="s">
        <v>248</v>
      </c>
      <c r="B287" s="17" t="s">
        <v>32</v>
      </c>
      <c r="C287" s="17" t="s">
        <v>228</v>
      </c>
      <c r="D287" s="36" t="s">
        <v>249</v>
      </c>
      <c r="E287" s="17"/>
      <c r="F287" s="18" t="n">
        <f aca="false">F288</f>
        <v>276.1</v>
      </c>
      <c r="G287" s="18" t="n">
        <f aca="false">G288</f>
        <v>938.6</v>
      </c>
      <c r="H287" s="18" t="n">
        <f aca="false">H288</f>
        <v>990.4</v>
      </c>
    </row>
    <row r="288" customFormat="false" ht="30" hidden="false" customHeight="false" outlineLevel="0" collapsed="false">
      <c r="A288" s="23" t="s">
        <v>250</v>
      </c>
      <c r="B288" s="17" t="s">
        <v>32</v>
      </c>
      <c r="C288" s="17" t="s">
        <v>228</v>
      </c>
      <c r="D288" s="20" t="s">
        <v>251</v>
      </c>
      <c r="E288" s="17"/>
      <c r="F288" s="18" t="n">
        <f aca="false">F289</f>
        <v>276.1</v>
      </c>
      <c r="G288" s="18" t="n">
        <f aca="false">G289</f>
        <v>938.6</v>
      </c>
      <c r="H288" s="18" t="n">
        <f aca="false">H289</f>
        <v>990.4</v>
      </c>
    </row>
    <row r="289" customFormat="false" ht="30" hidden="false" customHeight="false" outlineLevel="0" collapsed="false">
      <c r="A289" s="21" t="s">
        <v>41</v>
      </c>
      <c r="B289" s="17" t="s">
        <v>32</v>
      </c>
      <c r="C289" s="17" t="s">
        <v>228</v>
      </c>
      <c r="D289" s="20" t="s">
        <v>251</v>
      </c>
      <c r="E289" s="17" t="s">
        <v>42</v>
      </c>
      <c r="F289" s="18" t="n">
        <f aca="false">F290</f>
        <v>276.1</v>
      </c>
      <c r="G289" s="18" t="n">
        <f aca="false">G290</f>
        <v>938.6</v>
      </c>
      <c r="H289" s="18" t="n">
        <f aca="false">H290</f>
        <v>990.4</v>
      </c>
    </row>
    <row r="290" customFormat="false" ht="30" hidden="false" customHeight="false" outlineLevel="0" collapsed="false">
      <c r="A290" s="21" t="s">
        <v>43</v>
      </c>
      <c r="B290" s="17" t="s">
        <v>32</v>
      </c>
      <c r="C290" s="17" t="s">
        <v>228</v>
      </c>
      <c r="D290" s="20" t="s">
        <v>251</v>
      </c>
      <c r="E290" s="17" t="s">
        <v>44</v>
      </c>
      <c r="F290" s="18" t="n">
        <f aca="false">Прил_4!G271</f>
        <v>276.1</v>
      </c>
      <c r="G290" s="18" t="n">
        <f aca="false">Прил_4!H271</f>
        <v>938.6</v>
      </c>
      <c r="H290" s="18" t="n">
        <f aca="false">Прил_4!I271</f>
        <v>990.4</v>
      </c>
    </row>
    <row r="291" customFormat="false" ht="15" hidden="false" customHeight="false" outlineLevel="0" collapsed="false">
      <c r="A291" s="19" t="s">
        <v>252</v>
      </c>
      <c r="B291" s="17" t="s">
        <v>32</v>
      </c>
      <c r="C291" s="17" t="s">
        <v>228</v>
      </c>
      <c r="D291" s="20" t="s">
        <v>253</v>
      </c>
      <c r="E291" s="17"/>
      <c r="F291" s="18" t="n">
        <f aca="false">F292</f>
        <v>180</v>
      </c>
      <c r="G291" s="18" t="n">
        <f aca="false">G292</f>
        <v>180</v>
      </c>
      <c r="H291" s="18" t="n">
        <f aca="false">H292</f>
        <v>180</v>
      </c>
    </row>
    <row r="292" customFormat="false" ht="30" hidden="false" customHeight="false" outlineLevel="0" collapsed="false">
      <c r="A292" s="23" t="s">
        <v>254</v>
      </c>
      <c r="B292" s="17" t="s">
        <v>32</v>
      </c>
      <c r="C292" s="17" t="s">
        <v>228</v>
      </c>
      <c r="D292" s="20" t="s">
        <v>255</v>
      </c>
      <c r="E292" s="17"/>
      <c r="F292" s="18" t="n">
        <f aca="false">F293</f>
        <v>180</v>
      </c>
      <c r="G292" s="18" t="n">
        <f aca="false">G293</f>
        <v>180</v>
      </c>
      <c r="H292" s="18" t="n">
        <f aca="false">H293</f>
        <v>180</v>
      </c>
    </row>
    <row r="293" customFormat="false" ht="30" hidden="false" customHeight="false" outlineLevel="0" collapsed="false">
      <c r="A293" s="27" t="s">
        <v>256</v>
      </c>
      <c r="B293" s="17" t="s">
        <v>32</v>
      </c>
      <c r="C293" s="17" t="s">
        <v>228</v>
      </c>
      <c r="D293" s="20" t="s">
        <v>257</v>
      </c>
      <c r="E293" s="17"/>
      <c r="F293" s="18" t="n">
        <f aca="false">F294</f>
        <v>180</v>
      </c>
      <c r="G293" s="18" t="n">
        <f aca="false">G294</f>
        <v>180</v>
      </c>
      <c r="H293" s="18" t="n">
        <f aca="false">H294</f>
        <v>180</v>
      </c>
    </row>
    <row r="294" customFormat="false" ht="30" hidden="false" customHeight="false" outlineLevel="0" collapsed="false">
      <c r="A294" s="21" t="s">
        <v>41</v>
      </c>
      <c r="B294" s="17" t="s">
        <v>32</v>
      </c>
      <c r="C294" s="17" t="s">
        <v>228</v>
      </c>
      <c r="D294" s="20" t="s">
        <v>257</v>
      </c>
      <c r="E294" s="17" t="s">
        <v>42</v>
      </c>
      <c r="F294" s="18" t="n">
        <f aca="false">F295</f>
        <v>180</v>
      </c>
      <c r="G294" s="18" t="n">
        <f aca="false">G295</f>
        <v>180</v>
      </c>
      <c r="H294" s="18" t="n">
        <f aca="false">H295</f>
        <v>180</v>
      </c>
    </row>
    <row r="295" customFormat="false" ht="30" hidden="false" customHeight="false" outlineLevel="0" collapsed="false">
      <c r="A295" s="21" t="s">
        <v>43</v>
      </c>
      <c r="B295" s="17" t="s">
        <v>32</v>
      </c>
      <c r="C295" s="17" t="s">
        <v>228</v>
      </c>
      <c r="D295" s="20" t="s">
        <v>257</v>
      </c>
      <c r="E295" s="17" t="s">
        <v>44</v>
      </c>
      <c r="F295" s="18" t="n">
        <f aca="false">Прил_4!G276</f>
        <v>180</v>
      </c>
      <c r="G295" s="18" t="n">
        <f aca="false">Прил_4!H276</f>
        <v>180</v>
      </c>
      <c r="H295" s="18" t="n">
        <f aca="false">Прил_4!I276</f>
        <v>180</v>
      </c>
    </row>
    <row r="296" customFormat="false" ht="15" hidden="false" customHeight="false" outlineLevel="0" collapsed="false">
      <c r="A296" s="19" t="s">
        <v>81</v>
      </c>
      <c r="B296" s="17" t="s">
        <v>32</v>
      </c>
      <c r="C296" s="17" t="s">
        <v>228</v>
      </c>
      <c r="D296" s="20" t="s">
        <v>82</v>
      </c>
      <c r="E296" s="17"/>
      <c r="F296" s="18" t="n">
        <f aca="false">F297</f>
        <v>88.3</v>
      </c>
      <c r="G296" s="18" t="n">
        <f aca="false">G297</f>
        <v>0</v>
      </c>
      <c r="H296" s="18" t="n">
        <f aca="false">H297</f>
        <v>0</v>
      </c>
    </row>
    <row r="297" customFormat="false" ht="15" hidden="false" customHeight="false" outlineLevel="0" collapsed="false">
      <c r="A297" s="19" t="s">
        <v>83</v>
      </c>
      <c r="B297" s="17" t="s">
        <v>32</v>
      </c>
      <c r="C297" s="17" t="s">
        <v>228</v>
      </c>
      <c r="D297" s="20" t="s">
        <v>84</v>
      </c>
      <c r="E297" s="17"/>
      <c r="F297" s="18" t="n">
        <f aca="false">F298</f>
        <v>88.3</v>
      </c>
      <c r="G297" s="18" t="n">
        <f aca="false">G298</f>
        <v>0</v>
      </c>
      <c r="H297" s="18" t="n">
        <f aca="false">H298</f>
        <v>0</v>
      </c>
    </row>
    <row r="298" customFormat="false" ht="30" hidden="false" customHeight="false" outlineLevel="0" collapsed="false">
      <c r="A298" s="21" t="s">
        <v>41</v>
      </c>
      <c r="B298" s="17" t="s">
        <v>32</v>
      </c>
      <c r="C298" s="17" t="s">
        <v>228</v>
      </c>
      <c r="D298" s="20" t="s">
        <v>84</v>
      </c>
      <c r="E298" s="17" t="s">
        <v>42</v>
      </c>
      <c r="F298" s="18" t="n">
        <f aca="false">F299</f>
        <v>88.3</v>
      </c>
      <c r="G298" s="18" t="n">
        <f aca="false">G299</f>
        <v>0</v>
      </c>
      <c r="H298" s="18" t="n">
        <f aca="false">H299</f>
        <v>0</v>
      </c>
    </row>
    <row r="299" customFormat="false" ht="30" hidden="false" customHeight="false" outlineLevel="0" collapsed="false">
      <c r="A299" s="21" t="s">
        <v>43</v>
      </c>
      <c r="B299" s="17" t="s">
        <v>32</v>
      </c>
      <c r="C299" s="17" t="s">
        <v>228</v>
      </c>
      <c r="D299" s="20" t="s">
        <v>84</v>
      </c>
      <c r="E299" s="17" t="s">
        <v>44</v>
      </c>
      <c r="F299" s="18" t="n">
        <f aca="false">Прил_4!G280</f>
        <v>88.3</v>
      </c>
      <c r="G299" s="18" t="n">
        <f aca="false">Прил_4!H280</f>
        <v>0</v>
      </c>
      <c r="H299" s="18" t="n">
        <f aca="false">Прил_4!I280</f>
        <v>0</v>
      </c>
    </row>
    <row r="300" customFormat="false" ht="15.6" hidden="false" customHeight="false" outlineLevel="0" collapsed="false">
      <c r="A300" s="13" t="s">
        <v>258</v>
      </c>
      <c r="B300" s="14" t="s">
        <v>46</v>
      </c>
      <c r="C300" s="14"/>
      <c r="D300" s="14"/>
      <c r="E300" s="14"/>
      <c r="F300" s="15" t="n">
        <f aca="false">F301+F315+F322+F359+F396</f>
        <v>117712.9</v>
      </c>
      <c r="G300" s="15" t="n">
        <f aca="false">G301+G315+G322+G359+G396</f>
        <v>160259.5</v>
      </c>
      <c r="H300" s="15" t="n">
        <f aca="false">H301+H315+H322+H359+H396</f>
        <v>160768.7</v>
      </c>
    </row>
    <row r="301" customFormat="false" ht="15" hidden="false" customHeight="false" outlineLevel="0" collapsed="false">
      <c r="A301" s="16" t="s">
        <v>259</v>
      </c>
      <c r="B301" s="17" t="s">
        <v>46</v>
      </c>
      <c r="C301" s="17" t="s">
        <v>260</v>
      </c>
      <c r="D301" s="17"/>
      <c r="E301" s="17"/>
      <c r="F301" s="18" t="n">
        <f aca="false">F302</f>
        <v>1165</v>
      </c>
      <c r="G301" s="18" t="n">
        <f aca="false">G302</f>
        <v>1165</v>
      </c>
      <c r="H301" s="18" t="n">
        <f aca="false">H302</f>
        <v>915</v>
      </c>
    </row>
    <row r="302" customFormat="false" ht="15" hidden="false" customHeight="false" outlineLevel="0" collapsed="false">
      <c r="A302" s="19" t="s">
        <v>261</v>
      </c>
      <c r="B302" s="17" t="s">
        <v>46</v>
      </c>
      <c r="C302" s="17" t="s">
        <v>260</v>
      </c>
      <c r="D302" s="20" t="s">
        <v>262</v>
      </c>
      <c r="E302" s="17"/>
      <c r="F302" s="18" t="n">
        <f aca="false">F308+F303</f>
        <v>1165</v>
      </c>
      <c r="G302" s="18" t="n">
        <f aca="false">G308+G303</f>
        <v>1165</v>
      </c>
      <c r="H302" s="18" t="n">
        <f aca="false">H308+H303</f>
        <v>915</v>
      </c>
    </row>
    <row r="303" customFormat="false" ht="30" hidden="false" customHeight="false" outlineLevel="0" collapsed="false">
      <c r="A303" s="37" t="s">
        <v>263</v>
      </c>
      <c r="B303" s="17" t="s">
        <v>46</v>
      </c>
      <c r="C303" s="17" t="s">
        <v>260</v>
      </c>
      <c r="D303" s="20" t="s">
        <v>264</v>
      </c>
      <c r="E303" s="17"/>
      <c r="F303" s="18" t="n">
        <f aca="false">F304</f>
        <v>250</v>
      </c>
      <c r="G303" s="18" t="n">
        <f aca="false">G304</f>
        <v>250</v>
      </c>
      <c r="H303" s="18" t="n">
        <f aca="false">H304</f>
        <v>0</v>
      </c>
    </row>
    <row r="304" customFormat="false" ht="60" hidden="false" customHeight="false" outlineLevel="0" collapsed="false">
      <c r="A304" s="37" t="s">
        <v>265</v>
      </c>
      <c r="B304" s="17" t="s">
        <v>46</v>
      </c>
      <c r="C304" s="17" t="s">
        <v>260</v>
      </c>
      <c r="D304" s="20" t="s">
        <v>266</v>
      </c>
      <c r="E304" s="17"/>
      <c r="F304" s="18" t="n">
        <f aca="false">F305</f>
        <v>250</v>
      </c>
      <c r="G304" s="18" t="n">
        <f aca="false">G305</f>
        <v>250</v>
      </c>
      <c r="H304" s="18" t="n">
        <f aca="false">H305</f>
        <v>0</v>
      </c>
    </row>
    <row r="305" customFormat="false" ht="30" hidden="false" customHeight="false" outlineLevel="0" collapsed="false">
      <c r="A305" s="23" t="s">
        <v>267</v>
      </c>
      <c r="B305" s="17" t="s">
        <v>46</v>
      </c>
      <c r="C305" s="17" t="s">
        <v>260</v>
      </c>
      <c r="D305" s="20" t="s">
        <v>268</v>
      </c>
      <c r="E305" s="17"/>
      <c r="F305" s="18" t="n">
        <f aca="false">F306</f>
        <v>250</v>
      </c>
      <c r="G305" s="18" t="n">
        <f aca="false">G306</f>
        <v>250</v>
      </c>
      <c r="H305" s="18" t="n">
        <f aca="false">H306</f>
        <v>0</v>
      </c>
    </row>
    <row r="306" customFormat="false" ht="30" hidden="false" customHeight="false" outlineLevel="0" collapsed="false">
      <c r="A306" s="21" t="s">
        <v>41</v>
      </c>
      <c r="B306" s="17" t="s">
        <v>46</v>
      </c>
      <c r="C306" s="17" t="s">
        <v>260</v>
      </c>
      <c r="D306" s="20" t="s">
        <v>268</v>
      </c>
      <c r="E306" s="17" t="s">
        <v>42</v>
      </c>
      <c r="F306" s="18" t="n">
        <f aca="false">F307</f>
        <v>250</v>
      </c>
      <c r="G306" s="18" t="n">
        <f aca="false">G307</f>
        <v>250</v>
      </c>
      <c r="H306" s="18" t="n">
        <f aca="false">H307</f>
        <v>0</v>
      </c>
    </row>
    <row r="307" customFormat="false" ht="30" hidden="false" customHeight="false" outlineLevel="0" collapsed="false">
      <c r="A307" s="21" t="s">
        <v>43</v>
      </c>
      <c r="B307" s="17" t="s">
        <v>46</v>
      </c>
      <c r="C307" s="17" t="s">
        <v>260</v>
      </c>
      <c r="D307" s="20" t="s">
        <v>268</v>
      </c>
      <c r="E307" s="17" t="s">
        <v>44</v>
      </c>
      <c r="F307" s="18" t="n">
        <f aca="false">Прил_4!G288</f>
        <v>250</v>
      </c>
      <c r="G307" s="18" t="n">
        <f aca="false">Прил_4!H288</f>
        <v>250</v>
      </c>
      <c r="H307" s="18" t="n">
        <f aca="false">Прил_4!I288</f>
        <v>0</v>
      </c>
    </row>
    <row r="308" customFormat="false" ht="30" hidden="false" customHeight="false" outlineLevel="0" collapsed="false">
      <c r="A308" s="19" t="s">
        <v>269</v>
      </c>
      <c r="B308" s="17" t="s">
        <v>46</v>
      </c>
      <c r="C308" s="17" t="s">
        <v>260</v>
      </c>
      <c r="D308" s="20" t="s">
        <v>270</v>
      </c>
      <c r="E308" s="17"/>
      <c r="F308" s="18" t="n">
        <f aca="false">F309</f>
        <v>915</v>
      </c>
      <c r="G308" s="18" t="n">
        <f aca="false">G309</f>
        <v>915</v>
      </c>
      <c r="H308" s="18" t="n">
        <f aca="false">H309</f>
        <v>915</v>
      </c>
    </row>
    <row r="309" customFormat="false" ht="60" hidden="false" customHeight="false" outlineLevel="0" collapsed="false">
      <c r="A309" s="19" t="s">
        <v>271</v>
      </c>
      <c r="B309" s="17" t="s">
        <v>46</v>
      </c>
      <c r="C309" s="17" t="s">
        <v>260</v>
      </c>
      <c r="D309" s="20" t="s">
        <v>272</v>
      </c>
      <c r="E309" s="17"/>
      <c r="F309" s="18" t="n">
        <f aca="false">F310</f>
        <v>915</v>
      </c>
      <c r="G309" s="18" t="n">
        <f aca="false">G310</f>
        <v>915</v>
      </c>
      <c r="H309" s="18" t="n">
        <f aca="false">H310</f>
        <v>915</v>
      </c>
    </row>
    <row r="310" customFormat="false" ht="45" hidden="false" customHeight="false" outlineLevel="0" collapsed="false">
      <c r="A310" s="19" t="s">
        <v>273</v>
      </c>
      <c r="B310" s="17" t="s">
        <v>46</v>
      </c>
      <c r="C310" s="17" t="s">
        <v>260</v>
      </c>
      <c r="D310" s="20" t="s">
        <v>274</v>
      </c>
      <c r="E310" s="17"/>
      <c r="F310" s="18" t="n">
        <f aca="false">F311+F313</f>
        <v>915</v>
      </c>
      <c r="G310" s="18" t="n">
        <f aca="false">G311+G313</f>
        <v>915</v>
      </c>
      <c r="H310" s="18" t="n">
        <f aca="false">H311+H313</f>
        <v>915</v>
      </c>
    </row>
    <row r="311" customFormat="false" ht="60" hidden="false" customHeight="false" outlineLevel="0" collapsed="false">
      <c r="A311" s="21" t="s">
        <v>27</v>
      </c>
      <c r="B311" s="17" t="s">
        <v>46</v>
      </c>
      <c r="C311" s="17" t="s">
        <v>260</v>
      </c>
      <c r="D311" s="20" t="s">
        <v>274</v>
      </c>
      <c r="E311" s="17" t="s">
        <v>28</v>
      </c>
      <c r="F311" s="18" t="n">
        <f aca="false">F312</f>
        <v>259</v>
      </c>
      <c r="G311" s="18" t="n">
        <f aca="false">G312</f>
        <v>245.1</v>
      </c>
      <c r="H311" s="18" t="n">
        <f aca="false">H312</f>
        <v>245.1</v>
      </c>
    </row>
    <row r="312" customFormat="false" ht="30" hidden="false" customHeight="false" outlineLevel="0" collapsed="false">
      <c r="A312" s="21" t="s">
        <v>29</v>
      </c>
      <c r="B312" s="17" t="s">
        <v>46</v>
      </c>
      <c r="C312" s="17" t="s">
        <v>260</v>
      </c>
      <c r="D312" s="20" t="s">
        <v>274</v>
      </c>
      <c r="E312" s="17" t="s">
        <v>30</v>
      </c>
      <c r="F312" s="18" t="n">
        <f aca="false">Прил_4!G293</f>
        <v>259</v>
      </c>
      <c r="G312" s="18" t="n">
        <f aca="false">Прил_4!H293</f>
        <v>245.1</v>
      </c>
      <c r="H312" s="18" t="n">
        <f aca="false">Прил_4!I293</f>
        <v>245.1</v>
      </c>
    </row>
    <row r="313" customFormat="false" ht="30" hidden="false" customHeight="false" outlineLevel="0" collapsed="false">
      <c r="A313" s="21" t="s">
        <v>41</v>
      </c>
      <c r="B313" s="17" t="s">
        <v>46</v>
      </c>
      <c r="C313" s="17" t="s">
        <v>260</v>
      </c>
      <c r="D313" s="20" t="s">
        <v>274</v>
      </c>
      <c r="E313" s="17" t="s">
        <v>42</v>
      </c>
      <c r="F313" s="18" t="n">
        <f aca="false">F314</f>
        <v>656</v>
      </c>
      <c r="G313" s="18" t="n">
        <f aca="false">G314</f>
        <v>669.9</v>
      </c>
      <c r="H313" s="18" t="n">
        <f aca="false">H314</f>
        <v>669.9</v>
      </c>
    </row>
    <row r="314" customFormat="false" ht="30" hidden="false" customHeight="false" outlineLevel="0" collapsed="false">
      <c r="A314" s="21" t="s">
        <v>43</v>
      </c>
      <c r="B314" s="17" t="s">
        <v>46</v>
      </c>
      <c r="C314" s="17" t="s">
        <v>260</v>
      </c>
      <c r="D314" s="20" t="s">
        <v>274</v>
      </c>
      <c r="E314" s="17" t="s">
        <v>44</v>
      </c>
      <c r="F314" s="18" t="n">
        <f aca="false">Прил_4!G295</f>
        <v>656</v>
      </c>
      <c r="G314" s="18" t="n">
        <f aca="false">Прил_4!H295</f>
        <v>669.9</v>
      </c>
      <c r="H314" s="18" t="n">
        <f aca="false">Прил_4!I295</f>
        <v>669.9</v>
      </c>
    </row>
    <row r="315" customFormat="false" ht="15" hidden="false" customHeight="false" outlineLevel="0" collapsed="false">
      <c r="A315" s="21" t="s">
        <v>275</v>
      </c>
      <c r="B315" s="17" t="s">
        <v>46</v>
      </c>
      <c r="C315" s="17" t="s">
        <v>276</v>
      </c>
      <c r="D315" s="20"/>
      <c r="E315" s="17"/>
      <c r="F315" s="18" t="n">
        <f aca="false">F316</f>
        <v>0.1</v>
      </c>
      <c r="G315" s="18" t="n">
        <f aca="false">G316</f>
        <v>0.1</v>
      </c>
      <c r="H315" s="18" t="n">
        <f aca="false">H316</f>
        <v>310</v>
      </c>
    </row>
    <row r="316" customFormat="false" ht="30" hidden="false" customHeight="false" outlineLevel="0" collapsed="false">
      <c r="A316" s="19" t="s">
        <v>277</v>
      </c>
      <c r="B316" s="17" t="s">
        <v>46</v>
      </c>
      <c r="C316" s="17" t="s">
        <v>276</v>
      </c>
      <c r="D316" s="20" t="s">
        <v>278</v>
      </c>
      <c r="E316" s="17"/>
      <c r="F316" s="18" t="n">
        <f aca="false">F317</f>
        <v>0.1</v>
      </c>
      <c r="G316" s="18" t="n">
        <f aca="false">G317</f>
        <v>0.1</v>
      </c>
      <c r="H316" s="18" t="n">
        <f aca="false">H317</f>
        <v>310</v>
      </c>
    </row>
    <row r="317" customFormat="false" ht="15" hidden="false" customHeight="false" outlineLevel="0" collapsed="false">
      <c r="A317" s="19" t="s">
        <v>279</v>
      </c>
      <c r="B317" s="17" t="s">
        <v>46</v>
      </c>
      <c r="C317" s="17" t="s">
        <v>276</v>
      </c>
      <c r="D317" s="20" t="s">
        <v>280</v>
      </c>
      <c r="E317" s="17"/>
      <c r="F317" s="18" t="n">
        <f aca="false">F318</f>
        <v>0.1</v>
      </c>
      <c r="G317" s="18" t="n">
        <f aca="false">G318</f>
        <v>0.1</v>
      </c>
      <c r="H317" s="18" t="n">
        <f aca="false">H318</f>
        <v>310</v>
      </c>
    </row>
    <row r="318" customFormat="false" ht="75" hidden="false" customHeight="false" outlineLevel="0" collapsed="false">
      <c r="A318" s="23" t="s">
        <v>281</v>
      </c>
      <c r="B318" s="17" t="s">
        <v>46</v>
      </c>
      <c r="C318" s="17" t="s">
        <v>276</v>
      </c>
      <c r="D318" s="20" t="s">
        <v>282</v>
      </c>
      <c r="E318" s="17"/>
      <c r="F318" s="18" t="n">
        <f aca="false">F319</f>
        <v>0.1</v>
      </c>
      <c r="G318" s="18" t="n">
        <f aca="false">G319</f>
        <v>0.1</v>
      </c>
      <c r="H318" s="18" t="n">
        <f aca="false">H319</f>
        <v>310</v>
      </c>
    </row>
    <row r="319" customFormat="false" ht="60" hidden="false" customHeight="false" outlineLevel="0" collapsed="false">
      <c r="A319" s="23" t="s">
        <v>283</v>
      </c>
      <c r="B319" s="17" t="s">
        <v>46</v>
      </c>
      <c r="C319" s="17" t="s">
        <v>276</v>
      </c>
      <c r="D319" s="20" t="s">
        <v>284</v>
      </c>
      <c r="E319" s="17"/>
      <c r="F319" s="18" t="n">
        <f aca="false">F320</f>
        <v>0.1</v>
      </c>
      <c r="G319" s="18" t="n">
        <f aca="false">G320</f>
        <v>0.1</v>
      </c>
      <c r="H319" s="18" t="n">
        <f aca="false">H320</f>
        <v>310</v>
      </c>
    </row>
    <row r="320" customFormat="false" ht="30" hidden="false" customHeight="false" outlineLevel="0" collapsed="false">
      <c r="A320" s="21" t="s">
        <v>41</v>
      </c>
      <c r="B320" s="17" t="s">
        <v>46</v>
      </c>
      <c r="C320" s="17" t="s">
        <v>276</v>
      </c>
      <c r="D320" s="20" t="s">
        <v>284</v>
      </c>
      <c r="E320" s="17" t="s">
        <v>42</v>
      </c>
      <c r="F320" s="18" t="n">
        <f aca="false">F321</f>
        <v>0.1</v>
      </c>
      <c r="G320" s="18" t="n">
        <f aca="false">G321</f>
        <v>0.1</v>
      </c>
      <c r="H320" s="18" t="n">
        <f aca="false">H321</f>
        <v>310</v>
      </c>
    </row>
    <row r="321" customFormat="false" ht="30" hidden="false" customHeight="false" outlineLevel="0" collapsed="false">
      <c r="A321" s="21" t="s">
        <v>43</v>
      </c>
      <c r="B321" s="17" t="s">
        <v>46</v>
      </c>
      <c r="C321" s="17" t="s">
        <v>276</v>
      </c>
      <c r="D321" s="20" t="s">
        <v>284</v>
      </c>
      <c r="E321" s="17" t="s">
        <v>44</v>
      </c>
      <c r="F321" s="18" t="n">
        <f aca="false">Прил_4!G302</f>
        <v>0.1</v>
      </c>
      <c r="G321" s="18" t="n">
        <f aca="false">Прил_4!H302</f>
        <v>0.1</v>
      </c>
      <c r="H321" s="18" t="n">
        <f aca="false">Прил_4!I302</f>
        <v>310</v>
      </c>
    </row>
    <row r="322" customFormat="false" ht="15" hidden="false" customHeight="false" outlineLevel="0" collapsed="false">
      <c r="A322" s="16" t="s">
        <v>285</v>
      </c>
      <c r="B322" s="17" t="s">
        <v>46</v>
      </c>
      <c r="C322" s="17" t="s">
        <v>202</v>
      </c>
      <c r="D322" s="17"/>
      <c r="E322" s="17"/>
      <c r="F322" s="18" t="n">
        <f aca="false">F323+F338+F352</f>
        <v>67161.8</v>
      </c>
      <c r="G322" s="18" t="n">
        <f aca="false">G323+G338+G352</f>
        <v>77119.5</v>
      </c>
      <c r="H322" s="18" t="n">
        <f aca="false">H323+H338+H352</f>
        <v>66165.4</v>
      </c>
    </row>
    <row r="323" customFormat="false" ht="30" hidden="false" customHeight="false" outlineLevel="0" collapsed="false">
      <c r="A323" s="19" t="s">
        <v>277</v>
      </c>
      <c r="B323" s="17" t="s">
        <v>46</v>
      </c>
      <c r="C323" s="17" t="s">
        <v>202</v>
      </c>
      <c r="D323" s="20" t="s">
        <v>278</v>
      </c>
      <c r="E323" s="17"/>
      <c r="F323" s="18" t="n">
        <f aca="false">F324</f>
        <v>45672.3</v>
      </c>
      <c r="G323" s="18" t="n">
        <f aca="false">G324</f>
        <v>69543</v>
      </c>
      <c r="H323" s="18" t="n">
        <f aca="false">H324</f>
        <v>56010</v>
      </c>
    </row>
    <row r="324" customFormat="false" ht="15" hidden="false" customHeight="false" outlineLevel="0" collapsed="false">
      <c r="A324" s="19" t="s">
        <v>286</v>
      </c>
      <c r="B324" s="17" t="s">
        <v>46</v>
      </c>
      <c r="C324" s="17" t="s">
        <v>202</v>
      </c>
      <c r="D324" s="20" t="s">
        <v>287</v>
      </c>
      <c r="E324" s="17"/>
      <c r="F324" s="18" t="n">
        <f aca="false">F325</f>
        <v>45672.3</v>
      </c>
      <c r="G324" s="18" t="n">
        <f aca="false">G325</f>
        <v>69543</v>
      </c>
      <c r="H324" s="18" t="n">
        <f aca="false">H325</f>
        <v>56010</v>
      </c>
    </row>
    <row r="325" customFormat="false" ht="45" hidden="false" customHeight="false" outlineLevel="0" collapsed="false">
      <c r="A325" s="23" t="s">
        <v>288</v>
      </c>
      <c r="B325" s="17" t="s">
        <v>46</v>
      </c>
      <c r="C325" s="17" t="s">
        <v>202</v>
      </c>
      <c r="D325" s="20" t="s">
        <v>289</v>
      </c>
      <c r="E325" s="17"/>
      <c r="F325" s="18" t="n">
        <f aca="false">F326+F329+F332+F335</f>
        <v>45672.3</v>
      </c>
      <c r="G325" s="18" t="n">
        <f aca="false">G326+G329+G332+G335</f>
        <v>69543</v>
      </c>
      <c r="H325" s="18" t="n">
        <f aca="false">H326+H329+H332+H335</f>
        <v>56010</v>
      </c>
    </row>
    <row r="326" customFormat="false" ht="30" hidden="false" customHeight="false" outlineLevel="0" collapsed="false">
      <c r="A326" s="22" t="s">
        <v>290</v>
      </c>
      <c r="B326" s="17" t="s">
        <v>46</v>
      </c>
      <c r="C326" s="17" t="s">
        <v>202</v>
      </c>
      <c r="D326" s="20" t="s">
        <v>291</v>
      </c>
      <c r="E326" s="17"/>
      <c r="F326" s="18" t="n">
        <f aca="false">F327</f>
        <v>24952.3</v>
      </c>
      <c r="G326" s="18" t="n">
        <f aca="false">G327</f>
        <v>23894</v>
      </c>
      <c r="H326" s="18" t="n">
        <f aca="false">H327</f>
        <v>27077</v>
      </c>
    </row>
    <row r="327" customFormat="false" ht="30" hidden="false" customHeight="false" outlineLevel="0" collapsed="false">
      <c r="A327" s="21" t="s">
        <v>137</v>
      </c>
      <c r="B327" s="17" t="s">
        <v>46</v>
      </c>
      <c r="C327" s="17" t="s">
        <v>202</v>
      </c>
      <c r="D327" s="20" t="s">
        <v>291</v>
      </c>
      <c r="E327" s="17" t="s">
        <v>138</v>
      </c>
      <c r="F327" s="18" t="n">
        <f aca="false">F328</f>
        <v>24952.3</v>
      </c>
      <c r="G327" s="18" t="n">
        <f aca="false">G328</f>
        <v>23894</v>
      </c>
      <c r="H327" s="18" t="n">
        <f aca="false">H328</f>
        <v>27077</v>
      </c>
    </row>
    <row r="328" customFormat="false" ht="15" hidden="false" customHeight="false" outlineLevel="0" collapsed="false">
      <c r="A328" s="21" t="s">
        <v>139</v>
      </c>
      <c r="B328" s="17" t="s">
        <v>46</v>
      </c>
      <c r="C328" s="17" t="s">
        <v>202</v>
      </c>
      <c r="D328" s="20" t="s">
        <v>291</v>
      </c>
      <c r="E328" s="17" t="s">
        <v>140</v>
      </c>
      <c r="F328" s="18" t="n">
        <f aca="false">Прил_4!G309</f>
        <v>24952.3</v>
      </c>
      <c r="G328" s="18" t="n">
        <f aca="false">Прил_4!H309</f>
        <v>23894</v>
      </c>
      <c r="H328" s="18" t="n">
        <f aca="false">Прил_4!I309</f>
        <v>27077</v>
      </c>
    </row>
    <row r="329" customFormat="false" ht="15" hidden="false" customHeight="false" outlineLevel="0" collapsed="false">
      <c r="A329" s="22" t="s">
        <v>292</v>
      </c>
      <c r="B329" s="17" t="s">
        <v>46</v>
      </c>
      <c r="C329" s="17" t="s">
        <v>202</v>
      </c>
      <c r="D329" s="20" t="s">
        <v>293</v>
      </c>
      <c r="E329" s="17"/>
      <c r="F329" s="18" t="n">
        <f aca="false">F330</f>
        <v>7220</v>
      </c>
      <c r="G329" s="18" t="n">
        <f aca="false">G330</f>
        <v>8410</v>
      </c>
      <c r="H329" s="18" t="n">
        <f aca="false">H330</f>
        <v>9660</v>
      </c>
    </row>
    <row r="330" customFormat="false" ht="30" hidden="false" customHeight="false" outlineLevel="0" collapsed="false">
      <c r="A330" s="21" t="s">
        <v>137</v>
      </c>
      <c r="B330" s="17" t="s">
        <v>46</v>
      </c>
      <c r="C330" s="17" t="s">
        <v>202</v>
      </c>
      <c r="D330" s="20" t="s">
        <v>293</v>
      </c>
      <c r="E330" s="17" t="s">
        <v>138</v>
      </c>
      <c r="F330" s="18" t="n">
        <f aca="false">F331</f>
        <v>7220</v>
      </c>
      <c r="G330" s="18" t="n">
        <f aca="false">G331</f>
        <v>8410</v>
      </c>
      <c r="H330" s="18" t="n">
        <f aca="false">H331</f>
        <v>9660</v>
      </c>
    </row>
    <row r="331" customFormat="false" ht="15" hidden="false" customHeight="false" outlineLevel="0" collapsed="false">
      <c r="A331" s="21" t="s">
        <v>139</v>
      </c>
      <c r="B331" s="17" t="s">
        <v>46</v>
      </c>
      <c r="C331" s="17" t="s">
        <v>202</v>
      </c>
      <c r="D331" s="20" t="s">
        <v>293</v>
      </c>
      <c r="E331" s="17" t="s">
        <v>140</v>
      </c>
      <c r="F331" s="18" t="n">
        <f aca="false">Прил_4!G312</f>
        <v>7220</v>
      </c>
      <c r="G331" s="18" t="n">
        <f aca="false">Прил_4!H312</f>
        <v>8410</v>
      </c>
      <c r="H331" s="18" t="n">
        <f aca="false">Прил_4!I312</f>
        <v>9660</v>
      </c>
    </row>
    <row r="332" customFormat="false" ht="30" hidden="false" customHeight="false" outlineLevel="0" collapsed="false">
      <c r="A332" s="22" t="s">
        <v>294</v>
      </c>
      <c r="B332" s="17" t="s">
        <v>46</v>
      </c>
      <c r="C332" s="17" t="s">
        <v>202</v>
      </c>
      <c r="D332" s="20" t="s">
        <v>295</v>
      </c>
      <c r="E332" s="17"/>
      <c r="F332" s="18" t="n">
        <f aca="false">F333</f>
        <v>0</v>
      </c>
      <c r="G332" s="18" t="n">
        <f aca="false">G333</f>
        <v>0</v>
      </c>
      <c r="H332" s="18" t="n">
        <f aca="false">H333</f>
        <v>2080</v>
      </c>
    </row>
    <row r="333" customFormat="false" ht="30" hidden="false" customHeight="false" outlineLevel="0" collapsed="false">
      <c r="A333" s="21" t="s">
        <v>137</v>
      </c>
      <c r="B333" s="17" t="s">
        <v>46</v>
      </c>
      <c r="C333" s="17" t="s">
        <v>202</v>
      </c>
      <c r="D333" s="20" t="s">
        <v>295</v>
      </c>
      <c r="E333" s="17" t="s">
        <v>138</v>
      </c>
      <c r="F333" s="18" t="n">
        <f aca="false">F334</f>
        <v>0</v>
      </c>
      <c r="G333" s="18" t="n">
        <f aca="false">G334</f>
        <v>0</v>
      </c>
      <c r="H333" s="18" t="n">
        <f aca="false">H334</f>
        <v>2080</v>
      </c>
    </row>
    <row r="334" customFormat="false" ht="15" hidden="false" customHeight="false" outlineLevel="0" collapsed="false">
      <c r="A334" s="21" t="s">
        <v>139</v>
      </c>
      <c r="B334" s="17" t="s">
        <v>46</v>
      </c>
      <c r="C334" s="17" t="s">
        <v>202</v>
      </c>
      <c r="D334" s="20" t="s">
        <v>295</v>
      </c>
      <c r="E334" s="17" t="s">
        <v>140</v>
      </c>
      <c r="F334" s="18" t="n">
        <f aca="false">Прил_4!G315</f>
        <v>0</v>
      </c>
      <c r="G334" s="18" t="n">
        <f aca="false">Прил_4!H315</f>
        <v>0</v>
      </c>
      <c r="H334" s="18" t="n">
        <f aca="false">Прил_4!I315</f>
        <v>2080</v>
      </c>
    </row>
    <row r="335" customFormat="false" ht="30" hidden="false" customHeight="false" outlineLevel="0" collapsed="false">
      <c r="A335" s="23" t="s">
        <v>296</v>
      </c>
      <c r="B335" s="17" t="s">
        <v>46</v>
      </c>
      <c r="C335" s="17" t="s">
        <v>202</v>
      </c>
      <c r="D335" s="20" t="s">
        <v>297</v>
      </c>
      <c r="E335" s="17"/>
      <c r="F335" s="18" t="n">
        <f aca="false">F336</f>
        <v>13500</v>
      </c>
      <c r="G335" s="18" t="n">
        <f aca="false">G336</f>
        <v>37239</v>
      </c>
      <c r="H335" s="18" t="n">
        <f aca="false">H336</f>
        <v>17193</v>
      </c>
    </row>
    <row r="336" customFormat="false" ht="30" hidden="false" customHeight="false" outlineLevel="0" collapsed="false">
      <c r="A336" s="21" t="s">
        <v>41</v>
      </c>
      <c r="B336" s="17" t="s">
        <v>46</v>
      </c>
      <c r="C336" s="17" t="s">
        <v>202</v>
      </c>
      <c r="D336" s="20" t="s">
        <v>297</v>
      </c>
      <c r="E336" s="17" t="n">
        <v>200</v>
      </c>
      <c r="F336" s="18" t="n">
        <f aca="false">F337</f>
        <v>13500</v>
      </c>
      <c r="G336" s="18" t="n">
        <f aca="false">G337</f>
        <v>37239</v>
      </c>
      <c r="H336" s="18" t="n">
        <f aca="false">H337</f>
        <v>17193</v>
      </c>
    </row>
    <row r="337" customFormat="false" ht="30" hidden="false" customHeight="false" outlineLevel="0" collapsed="false">
      <c r="A337" s="21" t="s">
        <v>43</v>
      </c>
      <c r="B337" s="17" t="s">
        <v>46</v>
      </c>
      <c r="C337" s="17" t="s">
        <v>202</v>
      </c>
      <c r="D337" s="20" t="s">
        <v>297</v>
      </c>
      <c r="E337" s="17" t="n">
        <v>240</v>
      </c>
      <c r="F337" s="18" t="n">
        <f aca="false">Прил_4!G318</f>
        <v>13500</v>
      </c>
      <c r="G337" s="18" t="n">
        <f aca="false">Прил_4!H318</f>
        <v>37239</v>
      </c>
      <c r="H337" s="18" t="n">
        <f aca="false">Прил_4!I318</f>
        <v>17193</v>
      </c>
    </row>
    <row r="338" customFormat="false" ht="30" hidden="false" customHeight="false" outlineLevel="0" collapsed="false">
      <c r="A338" s="19" t="s">
        <v>298</v>
      </c>
      <c r="B338" s="17" t="s">
        <v>46</v>
      </c>
      <c r="C338" s="17" t="s">
        <v>202</v>
      </c>
      <c r="D338" s="20" t="s">
        <v>299</v>
      </c>
      <c r="E338" s="17"/>
      <c r="F338" s="18" t="n">
        <f aca="false">F339+F347</f>
        <v>18353.6</v>
      </c>
      <c r="G338" s="18" t="n">
        <f aca="false">G339+G347</f>
        <v>7576.5</v>
      </c>
      <c r="H338" s="18" t="n">
        <f aca="false">H339+H347</f>
        <v>10155.4</v>
      </c>
    </row>
    <row r="339" customFormat="false" ht="15" hidden="false" customHeight="false" outlineLevel="0" collapsed="false">
      <c r="A339" s="19" t="s">
        <v>300</v>
      </c>
      <c r="B339" s="17" t="s">
        <v>46</v>
      </c>
      <c r="C339" s="17" t="s">
        <v>202</v>
      </c>
      <c r="D339" s="20" t="s">
        <v>301</v>
      </c>
      <c r="E339" s="17"/>
      <c r="F339" s="18" t="n">
        <f aca="false">F340</f>
        <v>18353.6</v>
      </c>
      <c r="G339" s="18" t="n">
        <f aca="false">G340</f>
        <v>3717.5</v>
      </c>
      <c r="H339" s="18" t="n">
        <f aca="false">H340</f>
        <v>6103.4</v>
      </c>
    </row>
    <row r="340" customFormat="false" ht="30" hidden="false" customHeight="false" outlineLevel="0" collapsed="false">
      <c r="A340" s="23" t="s">
        <v>302</v>
      </c>
      <c r="B340" s="17" t="s">
        <v>46</v>
      </c>
      <c r="C340" s="17" t="s">
        <v>202</v>
      </c>
      <c r="D340" s="20" t="s">
        <v>303</v>
      </c>
      <c r="E340" s="17"/>
      <c r="F340" s="18" t="n">
        <f aca="false">F341+F344</f>
        <v>18353.6</v>
      </c>
      <c r="G340" s="18" t="n">
        <f aca="false">G341+G344</f>
        <v>3717.5</v>
      </c>
      <c r="H340" s="18" t="n">
        <f aca="false">H341+H344</f>
        <v>6103.4</v>
      </c>
    </row>
    <row r="341" customFormat="false" ht="15" hidden="false" customHeight="false" outlineLevel="0" collapsed="false">
      <c r="A341" s="23" t="s">
        <v>304</v>
      </c>
      <c r="B341" s="17" t="s">
        <v>46</v>
      </c>
      <c r="C341" s="17" t="s">
        <v>202</v>
      </c>
      <c r="D341" s="20" t="s">
        <v>305</v>
      </c>
      <c r="E341" s="17"/>
      <c r="F341" s="18" t="n">
        <f aca="false">F342</f>
        <v>0</v>
      </c>
      <c r="G341" s="18" t="n">
        <f aca="false">G342</f>
        <v>3717.5</v>
      </c>
      <c r="H341" s="18" t="n">
        <f aca="false">H342</f>
        <v>6103.4</v>
      </c>
    </row>
    <row r="342" customFormat="false" ht="30" hidden="false" customHeight="false" outlineLevel="0" collapsed="false">
      <c r="A342" s="21" t="s">
        <v>137</v>
      </c>
      <c r="B342" s="17" t="s">
        <v>46</v>
      </c>
      <c r="C342" s="17" t="s">
        <v>202</v>
      </c>
      <c r="D342" s="20" t="s">
        <v>305</v>
      </c>
      <c r="E342" s="17" t="s">
        <v>138</v>
      </c>
      <c r="F342" s="18" t="n">
        <f aca="false">F343</f>
        <v>0</v>
      </c>
      <c r="G342" s="18" t="n">
        <f aca="false">G343</f>
        <v>3717.5</v>
      </c>
      <c r="H342" s="18" t="n">
        <f aca="false">H343</f>
        <v>6103.4</v>
      </c>
    </row>
    <row r="343" customFormat="false" ht="15" hidden="false" customHeight="false" outlineLevel="0" collapsed="false">
      <c r="A343" s="21" t="s">
        <v>139</v>
      </c>
      <c r="B343" s="17" t="s">
        <v>46</v>
      </c>
      <c r="C343" s="17" t="s">
        <v>202</v>
      </c>
      <c r="D343" s="20" t="s">
        <v>305</v>
      </c>
      <c r="E343" s="17" t="s">
        <v>140</v>
      </c>
      <c r="F343" s="18" t="n">
        <f aca="false">Прил_4!G324</f>
        <v>0</v>
      </c>
      <c r="G343" s="18" t="n">
        <f aca="false">Прил_4!H324</f>
        <v>3717.5</v>
      </c>
      <c r="H343" s="18" t="n">
        <f aca="false">Прил_4!I324</f>
        <v>6103.4</v>
      </c>
    </row>
    <row r="344" customFormat="false" ht="15" hidden="false" customHeight="false" outlineLevel="0" collapsed="false">
      <c r="A344" s="23" t="s">
        <v>306</v>
      </c>
      <c r="B344" s="17" t="s">
        <v>46</v>
      </c>
      <c r="C344" s="17" t="s">
        <v>202</v>
      </c>
      <c r="D344" s="20" t="s">
        <v>307</v>
      </c>
      <c r="E344" s="17"/>
      <c r="F344" s="18" t="n">
        <f aca="false">F345</f>
        <v>18353.6</v>
      </c>
      <c r="G344" s="18" t="n">
        <f aca="false">G345</f>
        <v>0</v>
      </c>
      <c r="H344" s="18" t="n">
        <f aca="false">H345</f>
        <v>0</v>
      </c>
    </row>
    <row r="345" customFormat="false" ht="30" hidden="false" customHeight="false" outlineLevel="0" collapsed="false">
      <c r="A345" s="21" t="s">
        <v>137</v>
      </c>
      <c r="B345" s="17" t="s">
        <v>46</v>
      </c>
      <c r="C345" s="17" t="s">
        <v>202</v>
      </c>
      <c r="D345" s="20" t="s">
        <v>307</v>
      </c>
      <c r="E345" s="17" t="s">
        <v>138</v>
      </c>
      <c r="F345" s="18" t="n">
        <f aca="false">F346</f>
        <v>18353.6</v>
      </c>
      <c r="G345" s="18" t="n">
        <f aca="false">G346</f>
        <v>0</v>
      </c>
      <c r="H345" s="18" t="n">
        <f aca="false">H346</f>
        <v>0</v>
      </c>
    </row>
    <row r="346" customFormat="false" ht="15" hidden="false" customHeight="false" outlineLevel="0" collapsed="false">
      <c r="A346" s="21" t="s">
        <v>139</v>
      </c>
      <c r="B346" s="17" t="s">
        <v>46</v>
      </c>
      <c r="C346" s="17" t="s">
        <v>202</v>
      </c>
      <c r="D346" s="20" t="s">
        <v>307</v>
      </c>
      <c r="E346" s="17" t="s">
        <v>140</v>
      </c>
      <c r="F346" s="18" t="n">
        <f aca="false">Прил_4!G327</f>
        <v>18353.6</v>
      </c>
      <c r="G346" s="18" t="n">
        <f aca="false">Прил_4!H327</f>
        <v>0</v>
      </c>
      <c r="H346" s="18" t="n">
        <f aca="false">Прил_4!I327</f>
        <v>0</v>
      </c>
    </row>
    <row r="347" customFormat="false" ht="15" hidden="false" customHeight="false" outlineLevel="0" collapsed="false">
      <c r="A347" s="19" t="s">
        <v>308</v>
      </c>
      <c r="B347" s="17" t="s">
        <v>46</v>
      </c>
      <c r="C347" s="17" t="s">
        <v>202</v>
      </c>
      <c r="D347" s="20" t="s">
        <v>309</v>
      </c>
      <c r="E347" s="17"/>
      <c r="F347" s="18" t="n">
        <f aca="false">F348</f>
        <v>0</v>
      </c>
      <c r="G347" s="18" t="n">
        <f aca="false">G348</f>
        <v>3859</v>
      </c>
      <c r="H347" s="18" t="n">
        <f aca="false">H348</f>
        <v>4052</v>
      </c>
    </row>
    <row r="348" customFormat="false" ht="30" hidden="false" customHeight="false" outlineLevel="0" collapsed="false">
      <c r="A348" s="23" t="s">
        <v>310</v>
      </c>
      <c r="B348" s="17" t="s">
        <v>46</v>
      </c>
      <c r="C348" s="17" t="s">
        <v>202</v>
      </c>
      <c r="D348" s="20" t="s">
        <v>311</v>
      </c>
      <c r="E348" s="17"/>
      <c r="F348" s="18" t="n">
        <f aca="false">F349</f>
        <v>0</v>
      </c>
      <c r="G348" s="18" t="n">
        <f aca="false">G349</f>
        <v>3859</v>
      </c>
      <c r="H348" s="18" t="n">
        <f aca="false">H349</f>
        <v>4052</v>
      </c>
    </row>
    <row r="349" customFormat="false" ht="30" hidden="false" customHeight="false" outlineLevel="0" collapsed="false">
      <c r="A349" s="21" t="s">
        <v>312</v>
      </c>
      <c r="B349" s="17" t="s">
        <v>46</v>
      </c>
      <c r="C349" s="17" t="s">
        <v>202</v>
      </c>
      <c r="D349" s="20" t="s">
        <v>313</v>
      </c>
      <c r="E349" s="17"/>
      <c r="F349" s="18" t="n">
        <f aca="false">F350</f>
        <v>0</v>
      </c>
      <c r="G349" s="18" t="n">
        <f aca="false">G350</f>
        <v>3859</v>
      </c>
      <c r="H349" s="18" t="n">
        <f aca="false">H350</f>
        <v>4052</v>
      </c>
    </row>
    <row r="350" customFormat="false" ht="30" hidden="false" customHeight="false" outlineLevel="0" collapsed="false">
      <c r="A350" s="21" t="s">
        <v>41</v>
      </c>
      <c r="B350" s="17" t="s">
        <v>46</v>
      </c>
      <c r="C350" s="17" t="s">
        <v>202</v>
      </c>
      <c r="D350" s="20" t="s">
        <v>313</v>
      </c>
      <c r="E350" s="17" t="s">
        <v>42</v>
      </c>
      <c r="F350" s="18" t="n">
        <f aca="false">F351</f>
        <v>0</v>
      </c>
      <c r="G350" s="18" t="n">
        <f aca="false">G351</f>
        <v>3859</v>
      </c>
      <c r="H350" s="18" t="n">
        <f aca="false">H351</f>
        <v>4052</v>
      </c>
    </row>
    <row r="351" customFormat="false" ht="30" hidden="false" customHeight="false" outlineLevel="0" collapsed="false">
      <c r="A351" s="21" t="s">
        <v>43</v>
      </c>
      <c r="B351" s="17" t="s">
        <v>46</v>
      </c>
      <c r="C351" s="17" t="s">
        <v>202</v>
      </c>
      <c r="D351" s="20" t="s">
        <v>313</v>
      </c>
      <c r="E351" s="17" t="s">
        <v>44</v>
      </c>
      <c r="F351" s="18" t="n">
        <f aca="false">Прил_4!G332</f>
        <v>0</v>
      </c>
      <c r="G351" s="18" t="n">
        <f aca="false">Прил_4!H332</f>
        <v>3859</v>
      </c>
      <c r="H351" s="18" t="n">
        <f aca="false">Прил_4!I332</f>
        <v>4052</v>
      </c>
    </row>
    <row r="352" customFormat="false" ht="15" hidden="false" customHeight="false" outlineLevel="0" collapsed="false">
      <c r="A352" s="19" t="s">
        <v>81</v>
      </c>
      <c r="B352" s="17" t="s">
        <v>46</v>
      </c>
      <c r="C352" s="17" t="s">
        <v>202</v>
      </c>
      <c r="D352" s="20" t="s">
        <v>82</v>
      </c>
      <c r="E352" s="17"/>
      <c r="F352" s="18" t="n">
        <f aca="false">F353+F356</f>
        <v>3135.9</v>
      </c>
      <c r="G352" s="18" t="n">
        <f aca="false">G353+G356</f>
        <v>0</v>
      </c>
      <c r="H352" s="18" t="n">
        <f aca="false">H353+H356</f>
        <v>0</v>
      </c>
    </row>
    <row r="353" customFormat="false" ht="15" hidden="false" customHeight="false" outlineLevel="0" collapsed="false">
      <c r="A353" s="19" t="s">
        <v>83</v>
      </c>
      <c r="B353" s="17" t="s">
        <v>46</v>
      </c>
      <c r="C353" s="17" t="s">
        <v>202</v>
      </c>
      <c r="D353" s="20" t="s">
        <v>84</v>
      </c>
      <c r="E353" s="17"/>
      <c r="F353" s="18" t="n">
        <f aca="false">F354</f>
        <v>2750.2</v>
      </c>
      <c r="G353" s="18" t="n">
        <f aca="false">G354</f>
        <v>0</v>
      </c>
      <c r="H353" s="18" t="n">
        <f aca="false">H354</f>
        <v>0</v>
      </c>
    </row>
    <row r="354" customFormat="false" ht="30" hidden="false" customHeight="false" outlineLevel="0" collapsed="false">
      <c r="A354" s="21" t="s">
        <v>137</v>
      </c>
      <c r="B354" s="17" t="s">
        <v>46</v>
      </c>
      <c r="C354" s="17" t="s">
        <v>202</v>
      </c>
      <c r="D354" s="20" t="s">
        <v>84</v>
      </c>
      <c r="E354" s="17" t="s">
        <v>138</v>
      </c>
      <c r="F354" s="18" t="n">
        <f aca="false">F355</f>
        <v>2750.2</v>
      </c>
      <c r="G354" s="18" t="n">
        <f aca="false">G355</f>
        <v>0</v>
      </c>
      <c r="H354" s="18" t="n">
        <f aca="false">H355</f>
        <v>0</v>
      </c>
    </row>
    <row r="355" customFormat="false" ht="15" hidden="false" customHeight="false" outlineLevel="0" collapsed="false">
      <c r="A355" s="21" t="s">
        <v>139</v>
      </c>
      <c r="B355" s="17" t="s">
        <v>46</v>
      </c>
      <c r="C355" s="17" t="s">
        <v>202</v>
      </c>
      <c r="D355" s="20" t="s">
        <v>84</v>
      </c>
      <c r="E355" s="17" t="s">
        <v>140</v>
      </c>
      <c r="F355" s="18" t="n">
        <f aca="false">Прил_4!G336</f>
        <v>2750.2</v>
      </c>
      <c r="G355" s="18" t="n">
        <f aca="false">Прил_4!H336</f>
        <v>0</v>
      </c>
      <c r="H355" s="18" t="n">
        <f aca="false">Прил_4!I336</f>
        <v>0</v>
      </c>
    </row>
    <row r="356" customFormat="false" ht="30" hidden="false" customHeight="false" outlineLevel="0" collapsed="false">
      <c r="A356" s="21" t="s">
        <v>314</v>
      </c>
      <c r="B356" s="17" t="s">
        <v>46</v>
      </c>
      <c r="C356" s="17" t="s">
        <v>202</v>
      </c>
      <c r="D356" s="20" t="s">
        <v>315</v>
      </c>
      <c r="E356" s="17"/>
      <c r="F356" s="18" t="n">
        <f aca="false">F357</f>
        <v>385.7</v>
      </c>
      <c r="G356" s="18" t="n">
        <f aca="false">G357</f>
        <v>0</v>
      </c>
      <c r="H356" s="18" t="n">
        <f aca="false">H357</f>
        <v>0</v>
      </c>
    </row>
    <row r="357" customFormat="false" ht="30" hidden="false" customHeight="false" outlineLevel="0" collapsed="false">
      <c r="A357" s="21" t="s">
        <v>137</v>
      </c>
      <c r="B357" s="17" t="s">
        <v>46</v>
      </c>
      <c r="C357" s="17" t="s">
        <v>202</v>
      </c>
      <c r="D357" s="20" t="s">
        <v>315</v>
      </c>
      <c r="E357" s="17" t="s">
        <v>138</v>
      </c>
      <c r="F357" s="18" t="n">
        <f aca="false">F358</f>
        <v>385.7</v>
      </c>
      <c r="G357" s="18" t="n">
        <f aca="false">G358</f>
        <v>0</v>
      </c>
      <c r="H357" s="18" t="n">
        <f aca="false">H358</f>
        <v>0</v>
      </c>
    </row>
    <row r="358" customFormat="false" ht="15" hidden="false" customHeight="false" outlineLevel="0" collapsed="false">
      <c r="A358" s="21" t="s">
        <v>139</v>
      </c>
      <c r="B358" s="17" t="s">
        <v>46</v>
      </c>
      <c r="C358" s="17" t="s">
        <v>202</v>
      </c>
      <c r="D358" s="20" t="s">
        <v>315</v>
      </c>
      <c r="E358" s="17" t="s">
        <v>140</v>
      </c>
      <c r="F358" s="18" t="n">
        <f aca="false">Прил_4!G339</f>
        <v>385.7</v>
      </c>
      <c r="G358" s="18" t="n">
        <f aca="false">Прил_4!H339</f>
        <v>0</v>
      </c>
      <c r="H358" s="18" t="n">
        <f aca="false">Прил_4!I339</f>
        <v>0</v>
      </c>
    </row>
    <row r="359" customFormat="false" ht="15" hidden="false" customHeight="false" outlineLevel="0" collapsed="false">
      <c r="A359" s="25" t="s">
        <v>316</v>
      </c>
      <c r="B359" s="17" t="s">
        <v>46</v>
      </c>
      <c r="C359" s="17" t="s">
        <v>317</v>
      </c>
      <c r="D359" s="17"/>
      <c r="E359" s="17"/>
      <c r="F359" s="18" t="n">
        <f aca="false">F360+F392</f>
        <v>15236.8</v>
      </c>
      <c r="G359" s="18" t="n">
        <f aca="false">G360+G392</f>
        <v>21405.4</v>
      </c>
      <c r="H359" s="18" t="n">
        <f aca="false">H360+H392</f>
        <v>34306.5</v>
      </c>
    </row>
    <row r="360" customFormat="false" ht="30" hidden="false" customHeight="false" outlineLevel="0" collapsed="false">
      <c r="A360" s="19" t="s">
        <v>181</v>
      </c>
      <c r="B360" s="17" t="s">
        <v>46</v>
      </c>
      <c r="C360" s="17" t="s">
        <v>317</v>
      </c>
      <c r="D360" s="20" t="s">
        <v>182</v>
      </c>
      <c r="E360" s="17"/>
      <c r="F360" s="18" t="n">
        <f aca="false">F366+F361</f>
        <v>13860.7</v>
      </c>
      <c r="G360" s="18" t="n">
        <f aca="false">G366+G361</f>
        <v>21405.4</v>
      </c>
      <c r="H360" s="18" t="n">
        <f aca="false">H366+H361</f>
        <v>34306.5</v>
      </c>
    </row>
    <row r="361" customFormat="false" ht="75" hidden="false" customHeight="false" outlineLevel="0" collapsed="false">
      <c r="A361" s="19" t="s">
        <v>183</v>
      </c>
      <c r="B361" s="17" t="s">
        <v>46</v>
      </c>
      <c r="C361" s="17" t="s">
        <v>317</v>
      </c>
      <c r="D361" s="20" t="s">
        <v>184</v>
      </c>
      <c r="E361" s="17"/>
      <c r="F361" s="18" t="n">
        <f aca="false">F362</f>
        <v>1926</v>
      </c>
      <c r="G361" s="18" t="n">
        <f aca="false">G362</f>
        <v>0</v>
      </c>
      <c r="H361" s="18" t="n">
        <f aca="false">H362</f>
        <v>0</v>
      </c>
    </row>
    <row r="362" customFormat="false" ht="60" hidden="false" customHeight="false" outlineLevel="0" collapsed="false">
      <c r="A362" s="19" t="s">
        <v>318</v>
      </c>
      <c r="B362" s="17" t="s">
        <v>46</v>
      </c>
      <c r="C362" s="17" t="s">
        <v>317</v>
      </c>
      <c r="D362" s="20" t="s">
        <v>319</v>
      </c>
      <c r="E362" s="24"/>
      <c r="F362" s="18" t="n">
        <f aca="false">F363</f>
        <v>1926</v>
      </c>
      <c r="G362" s="18" t="n">
        <f aca="false">G363</f>
        <v>0</v>
      </c>
      <c r="H362" s="18" t="n">
        <f aca="false">H363</f>
        <v>0</v>
      </c>
    </row>
    <row r="363" customFormat="false" ht="105" hidden="false" customHeight="false" outlineLevel="0" collapsed="false">
      <c r="A363" s="22" t="s">
        <v>320</v>
      </c>
      <c r="B363" s="17" t="s">
        <v>46</v>
      </c>
      <c r="C363" s="17" t="s">
        <v>317</v>
      </c>
      <c r="D363" s="20" t="s">
        <v>321</v>
      </c>
      <c r="E363" s="24"/>
      <c r="F363" s="18" t="n">
        <f aca="false">F364</f>
        <v>1926</v>
      </c>
      <c r="G363" s="18" t="n">
        <f aca="false">G364</f>
        <v>0</v>
      </c>
      <c r="H363" s="18" t="n">
        <f aca="false">H364</f>
        <v>0</v>
      </c>
    </row>
    <row r="364" customFormat="false" ht="30" hidden="false" customHeight="false" outlineLevel="0" collapsed="false">
      <c r="A364" s="21" t="s">
        <v>137</v>
      </c>
      <c r="B364" s="17" t="s">
        <v>46</v>
      </c>
      <c r="C364" s="17" t="s">
        <v>317</v>
      </c>
      <c r="D364" s="20" t="s">
        <v>321</v>
      </c>
      <c r="E364" s="17" t="n">
        <v>600</v>
      </c>
      <c r="F364" s="18" t="n">
        <f aca="false">F365</f>
        <v>1926</v>
      </c>
      <c r="G364" s="18" t="n">
        <f aca="false">G365</f>
        <v>0</v>
      </c>
      <c r="H364" s="18" t="n">
        <f aca="false">H365</f>
        <v>0</v>
      </c>
    </row>
    <row r="365" customFormat="false" ht="15" hidden="false" customHeight="false" outlineLevel="0" collapsed="false">
      <c r="A365" s="21" t="s">
        <v>139</v>
      </c>
      <c r="B365" s="17" t="s">
        <v>46</v>
      </c>
      <c r="C365" s="17" t="s">
        <v>317</v>
      </c>
      <c r="D365" s="20" t="s">
        <v>321</v>
      </c>
      <c r="E365" s="17" t="n">
        <v>610</v>
      </c>
      <c r="F365" s="18" t="n">
        <f aca="false">Прил_4!G346</f>
        <v>1926</v>
      </c>
      <c r="G365" s="18" t="n">
        <f aca="false">Прил_4!H346</f>
        <v>0</v>
      </c>
      <c r="H365" s="18" t="n">
        <f aca="false">Прил_4!I346</f>
        <v>0</v>
      </c>
    </row>
    <row r="366" customFormat="false" ht="45" hidden="false" customHeight="false" outlineLevel="0" collapsed="false">
      <c r="A366" s="19" t="s">
        <v>322</v>
      </c>
      <c r="B366" s="17" t="s">
        <v>46</v>
      </c>
      <c r="C366" s="17" t="s">
        <v>317</v>
      </c>
      <c r="D366" s="20" t="s">
        <v>323</v>
      </c>
      <c r="E366" s="17"/>
      <c r="F366" s="18" t="n">
        <f aca="false">F367+F371+F379+F375</f>
        <v>11934.7</v>
      </c>
      <c r="G366" s="18" t="n">
        <f aca="false">G367+G371+G379+G375</f>
        <v>21405.4</v>
      </c>
      <c r="H366" s="18" t="n">
        <f aca="false">H367+H371+H379+H375</f>
        <v>34306.5</v>
      </c>
    </row>
    <row r="367" customFormat="false" ht="15" hidden="false" customHeight="false" outlineLevel="0" collapsed="false">
      <c r="A367" s="19" t="s">
        <v>324</v>
      </c>
      <c r="B367" s="17" t="s">
        <v>46</v>
      </c>
      <c r="C367" s="17" t="s">
        <v>317</v>
      </c>
      <c r="D367" s="20" t="s">
        <v>325</v>
      </c>
      <c r="E367" s="17"/>
      <c r="F367" s="18" t="n">
        <f aca="false">F368</f>
        <v>2799.9</v>
      </c>
      <c r="G367" s="18" t="n">
        <f aca="false">G368</f>
        <v>5283.9</v>
      </c>
      <c r="H367" s="18" t="n">
        <f aca="false">H368</f>
        <v>5283.9</v>
      </c>
    </row>
    <row r="368" customFormat="false" ht="15" hidden="false" customHeight="false" outlineLevel="0" collapsed="false">
      <c r="A368" s="32" t="s">
        <v>326</v>
      </c>
      <c r="B368" s="17" t="s">
        <v>46</v>
      </c>
      <c r="C368" s="17" t="s">
        <v>317</v>
      </c>
      <c r="D368" s="20" t="s">
        <v>327</v>
      </c>
      <c r="E368" s="17"/>
      <c r="F368" s="18" t="n">
        <f aca="false">F369</f>
        <v>2799.9</v>
      </c>
      <c r="G368" s="18" t="n">
        <f aca="false">G369</f>
        <v>5283.9</v>
      </c>
      <c r="H368" s="18" t="n">
        <f aca="false">H369</f>
        <v>5283.9</v>
      </c>
    </row>
    <row r="369" customFormat="false" ht="30" hidden="false" customHeight="false" outlineLevel="0" collapsed="false">
      <c r="A369" s="21" t="s">
        <v>41</v>
      </c>
      <c r="B369" s="17" t="s">
        <v>46</v>
      </c>
      <c r="C369" s="17" t="s">
        <v>317</v>
      </c>
      <c r="D369" s="20" t="s">
        <v>327</v>
      </c>
      <c r="E369" s="17" t="s">
        <v>42</v>
      </c>
      <c r="F369" s="18" t="n">
        <f aca="false">F370</f>
        <v>2799.9</v>
      </c>
      <c r="G369" s="18" t="n">
        <f aca="false">G370</f>
        <v>5283.9</v>
      </c>
      <c r="H369" s="18" t="n">
        <f aca="false">H370</f>
        <v>5283.9</v>
      </c>
    </row>
    <row r="370" customFormat="false" ht="30" hidden="false" customHeight="false" outlineLevel="0" collapsed="false">
      <c r="A370" s="21" t="s">
        <v>43</v>
      </c>
      <c r="B370" s="17" t="s">
        <v>46</v>
      </c>
      <c r="C370" s="17" t="s">
        <v>317</v>
      </c>
      <c r="D370" s="20" t="s">
        <v>327</v>
      </c>
      <c r="E370" s="17" t="s">
        <v>44</v>
      </c>
      <c r="F370" s="18" t="n">
        <f aca="false">Прил_4!G351+Прил_4!G918</f>
        <v>2799.9</v>
      </c>
      <c r="G370" s="18" t="n">
        <f aca="false">Прил_4!H351+Прил_4!H918</f>
        <v>5283.9</v>
      </c>
      <c r="H370" s="18" t="n">
        <f aca="false">Прил_4!I351+Прил_4!I918</f>
        <v>5283.9</v>
      </c>
    </row>
    <row r="371" customFormat="false" ht="15" hidden="false" customHeight="false" outlineLevel="0" collapsed="false">
      <c r="A371" s="19" t="s">
        <v>328</v>
      </c>
      <c r="B371" s="17" t="s">
        <v>46</v>
      </c>
      <c r="C371" s="17" t="s">
        <v>317</v>
      </c>
      <c r="D371" s="20" t="s">
        <v>329</v>
      </c>
      <c r="E371" s="24"/>
      <c r="F371" s="29" t="n">
        <f aca="false">F372</f>
        <v>862.5</v>
      </c>
      <c r="G371" s="29" t="n">
        <f aca="false">G372</f>
        <v>975.5</v>
      </c>
      <c r="H371" s="29" t="n">
        <f aca="false">H372</f>
        <v>975.5</v>
      </c>
    </row>
    <row r="372" customFormat="false" ht="15" hidden="false" customHeight="false" outlineLevel="0" collapsed="false">
      <c r="A372" s="32" t="s">
        <v>330</v>
      </c>
      <c r="B372" s="17" t="s">
        <v>46</v>
      </c>
      <c r="C372" s="17" t="s">
        <v>317</v>
      </c>
      <c r="D372" s="20" t="s">
        <v>331</v>
      </c>
      <c r="E372" s="24"/>
      <c r="F372" s="29" t="n">
        <f aca="false">F373</f>
        <v>862.5</v>
      </c>
      <c r="G372" s="29" t="n">
        <f aca="false">G373</f>
        <v>975.5</v>
      </c>
      <c r="H372" s="29" t="n">
        <f aca="false">H373</f>
        <v>975.5</v>
      </c>
    </row>
    <row r="373" customFormat="false" ht="30" hidden="false" customHeight="false" outlineLevel="0" collapsed="false">
      <c r="A373" s="21" t="s">
        <v>41</v>
      </c>
      <c r="B373" s="17" t="s">
        <v>46</v>
      </c>
      <c r="C373" s="17" t="s">
        <v>317</v>
      </c>
      <c r="D373" s="20" t="s">
        <v>331</v>
      </c>
      <c r="E373" s="17" t="s">
        <v>42</v>
      </c>
      <c r="F373" s="29" t="n">
        <f aca="false">F374</f>
        <v>862.5</v>
      </c>
      <c r="G373" s="29" t="n">
        <f aca="false">G374</f>
        <v>975.5</v>
      </c>
      <c r="H373" s="29" t="n">
        <f aca="false">H374</f>
        <v>975.5</v>
      </c>
    </row>
    <row r="374" customFormat="false" ht="30" hidden="false" customHeight="false" outlineLevel="0" collapsed="false">
      <c r="A374" s="21" t="s">
        <v>43</v>
      </c>
      <c r="B374" s="17" t="s">
        <v>46</v>
      </c>
      <c r="C374" s="17" t="s">
        <v>317</v>
      </c>
      <c r="D374" s="20" t="s">
        <v>331</v>
      </c>
      <c r="E374" s="17" t="s">
        <v>44</v>
      </c>
      <c r="F374" s="29" t="n">
        <f aca="false">Прил_4!G355+Прил_4!G922</f>
        <v>862.5</v>
      </c>
      <c r="G374" s="29" t="n">
        <f aca="false">Прил_4!H355+Прил_4!H922</f>
        <v>975.5</v>
      </c>
      <c r="H374" s="29" t="n">
        <f aca="false">Прил_4!I355+Прил_4!I922</f>
        <v>975.5</v>
      </c>
    </row>
    <row r="375" customFormat="false" ht="15" hidden="false" customHeight="false" outlineLevel="0" collapsed="false">
      <c r="A375" s="19" t="s">
        <v>332</v>
      </c>
      <c r="B375" s="17" t="s">
        <v>46</v>
      </c>
      <c r="C375" s="17" t="s">
        <v>317</v>
      </c>
      <c r="D375" s="20" t="s">
        <v>333</v>
      </c>
      <c r="E375" s="24"/>
      <c r="F375" s="38" t="n">
        <f aca="false">F376</f>
        <v>1250</v>
      </c>
      <c r="G375" s="38" t="n">
        <f aca="false">G376</f>
        <v>0</v>
      </c>
      <c r="H375" s="38" t="n">
        <f aca="false">H376</f>
        <v>0</v>
      </c>
    </row>
    <row r="376" customFormat="false" ht="30" hidden="false" customHeight="false" outlineLevel="0" collapsed="false">
      <c r="A376" s="22" t="s">
        <v>334</v>
      </c>
      <c r="B376" s="17" t="s">
        <v>46</v>
      </c>
      <c r="C376" s="17" t="s">
        <v>317</v>
      </c>
      <c r="D376" s="20" t="s">
        <v>335</v>
      </c>
      <c r="E376" s="24"/>
      <c r="F376" s="38" t="n">
        <f aca="false">F377</f>
        <v>1250</v>
      </c>
      <c r="G376" s="38" t="n">
        <f aca="false">G377</f>
        <v>0</v>
      </c>
      <c r="H376" s="38" t="n">
        <f aca="false">H377</f>
        <v>0</v>
      </c>
    </row>
    <row r="377" customFormat="false" ht="30" hidden="false" customHeight="false" outlineLevel="0" collapsed="false">
      <c r="A377" s="21" t="s">
        <v>41</v>
      </c>
      <c r="B377" s="17" t="s">
        <v>46</v>
      </c>
      <c r="C377" s="17" t="s">
        <v>317</v>
      </c>
      <c r="D377" s="20" t="s">
        <v>335</v>
      </c>
      <c r="E377" s="11" t="n">
        <v>200</v>
      </c>
      <c r="F377" s="38" t="n">
        <f aca="false">F378</f>
        <v>1250</v>
      </c>
      <c r="G377" s="38" t="n">
        <f aca="false">G378</f>
        <v>0</v>
      </c>
      <c r="H377" s="38" t="n">
        <f aca="false">H378</f>
        <v>0</v>
      </c>
    </row>
    <row r="378" customFormat="false" ht="30" hidden="false" customHeight="false" outlineLevel="0" collapsed="false">
      <c r="A378" s="21" t="s">
        <v>43</v>
      </c>
      <c r="B378" s="17" t="s">
        <v>46</v>
      </c>
      <c r="C378" s="17" t="s">
        <v>317</v>
      </c>
      <c r="D378" s="20" t="s">
        <v>335</v>
      </c>
      <c r="E378" s="11" t="n">
        <v>240</v>
      </c>
      <c r="F378" s="38" t="n">
        <f aca="false">Прил_4!G359</f>
        <v>1250</v>
      </c>
      <c r="G378" s="38" t="n">
        <f aca="false">Прил_4!H359</f>
        <v>0</v>
      </c>
      <c r="H378" s="38" t="n">
        <f aca="false">Прил_4!I359</f>
        <v>0</v>
      </c>
    </row>
    <row r="379" customFormat="false" ht="15" hidden="false" customHeight="false" outlineLevel="0" collapsed="false">
      <c r="A379" s="19" t="s">
        <v>336</v>
      </c>
      <c r="B379" s="17" t="s">
        <v>46</v>
      </c>
      <c r="C379" s="17" t="s">
        <v>317</v>
      </c>
      <c r="D379" s="20" t="s">
        <v>337</v>
      </c>
      <c r="E379" s="24"/>
      <c r="F379" s="29" t="n">
        <f aca="false">F380+F383+F386+F389</f>
        <v>7022.3</v>
      </c>
      <c r="G379" s="29" t="n">
        <f aca="false">G380+G383+G386+G389</f>
        <v>15146</v>
      </c>
      <c r="H379" s="29" t="n">
        <f aca="false">H380+H383+H386+H389</f>
        <v>28047.1</v>
      </c>
    </row>
    <row r="380" customFormat="false" ht="45" hidden="false" customHeight="false" outlineLevel="0" collapsed="false">
      <c r="A380" s="22" t="s">
        <v>338</v>
      </c>
      <c r="B380" s="17" t="s">
        <v>46</v>
      </c>
      <c r="C380" s="17" t="s">
        <v>317</v>
      </c>
      <c r="D380" s="20" t="s">
        <v>339</v>
      </c>
      <c r="E380" s="24"/>
      <c r="F380" s="29" t="n">
        <f aca="false">F381</f>
        <v>4631.3</v>
      </c>
      <c r="G380" s="29" t="n">
        <f aca="false">G381</f>
        <v>0</v>
      </c>
      <c r="H380" s="29" t="n">
        <f aca="false">H381</f>
        <v>6830.1</v>
      </c>
    </row>
    <row r="381" customFormat="false" ht="30" hidden="false" customHeight="false" outlineLevel="0" collapsed="false">
      <c r="A381" s="21" t="s">
        <v>41</v>
      </c>
      <c r="B381" s="17" t="s">
        <v>46</v>
      </c>
      <c r="C381" s="17" t="s">
        <v>317</v>
      </c>
      <c r="D381" s="20" t="s">
        <v>339</v>
      </c>
      <c r="E381" s="17" t="s">
        <v>42</v>
      </c>
      <c r="F381" s="29" t="n">
        <f aca="false">F382</f>
        <v>4631.3</v>
      </c>
      <c r="G381" s="29" t="n">
        <f aca="false">G382</f>
        <v>0</v>
      </c>
      <c r="H381" s="29" t="n">
        <f aca="false">H382</f>
        <v>6830.1</v>
      </c>
    </row>
    <row r="382" customFormat="false" ht="30" hidden="false" customHeight="false" outlineLevel="0" collapsed="false">
      <c r="A382" s="21" t="s">
        <v>43</v>
      </c>
      <c r="B382" s="17" t="s">
        <v>46</v>
      </c>
      <c r="C382" s="17" t="s">
        <v>317</v>
      </c>
      <c r="D382" s="20" t="s">
        <v>339</v>
      </c>
      <c r="E382" s="17" t="s">
        <v>44</v>
      </c>
      <c r="F382" s="29" t="n">
        <f aca="false">Прил_4!G926</f>
        <v>4631.3</v>
      </c>
      <c r="G382" s="29" t="n">
        <f aca="false">Прил_4!H926</f>
        <v>0</v>
      </c>
      <c r="H382" s="29" t="n">
        <f aca="false">Прил_4!I926</f>
        <v>6830.1</v>
      </c>
    </row>
    <row r="383" customFormat="false" ht="90" hidden="false" customHeight="false" outlineLevel="0" collapsed="false">
      <c r="A383" s="21" t="s">
        <v>340</v>
      </c>
      <c r="B383" s="17" t="s">
        <v>46</v>
      </c>
      <c r="C383" s="17" t="s">
        <v>317</v>
      </c>
      <c r="D383" s="20" t="s">
        <v>341</v>
      </c>
      <c r="E383" s="24"/>
      <c r="F383" s="29" t="n">
        <f aca="false">F384</f>
        <v>0</v>
      </c>
      <c r="G383" s="29" t="n">
        <f aca="false">G384</f>
        <v>625</v>
      </c>
      <c r="H383" s="29" t="n">
        <f aca="false">H384</f>
        <v>648</v>
      </c>
    </row>
    <row r="384" customFormat="false" ht="30" hidden="false" customHeight="false" outlineLevel="0" collapsed="false">
      <c r="A384" s="21" t="s">
        <v>137</v>
      </c>
      <c r="B384" s="17" t="s">
        <v>46</v>
      </c>
      <c r="C384" s="17" t="s">
        <v>317</v>
      </c>
      <c r="D384" s="20" t="s">
        <v>341</v>
      </c>
      <c r="E384" s="17" t="n">
        <v>600</v>
      </c>
      <c r="F384" s="29" t="n">
        <f aca="false">F385</f>
        <v>0</v>
      </c>
      <c r="G384" s="29" t="n">
        <f aca="false">G385</f>
        <v>625</v>
      </c>
      <c r="H384" s="29" t="n">
        <f aca="false">H385</f>
        <v>648</v>
      </c>
    </row>
    <row r="385" customFormat="false" ht="15" hidden="false" customHeight="false" outlineLevel="0" collapsed="false">
      <c r="A385" s="21" t="s">
        <v>139</v>
      </c>
      <c r="B385" s="17" t="s">
        <v>46</v>
      </c>
      <c r="C385" s="17" t="s">
        <v>317</v>
      </c>
      <c r="D385" s="20" t="s">
        <v>341</v>
      </c>
      <c r="E385" s="17" t="n">
        <v>610</v>
      </c>
      <c r="F385" s="29" t="n">
        <f aca="false">Прил_4!G929</f>
        <v>0</v>
      </c>
      <c r="G385" s="29" t="n">
        <f aca="false">Прил_4!H929</f>
        <v>625</v>
      </c>
      <c r="H385" s="29" t="n">
        <f aca="false">Прил_4!I929</f>
        <v>648</v>
      </c>
    </row>
    <row r="386" customFormat="false" ht="30" hidden="false" customHeight="false" outlineLevel="0" collapsed="false">
      <c r="A386" s="22" t="s">
        <v>342</v>
      </c>
      <c r="B386" s="17" t="s">
        <v>46</v>
      </c>
      <c r="C386" s="17" t="s">
        <v>317</v>
      </c>
      <c r="D386" s="20" t="s">
        <v>343</v>
      </c>
      <c r="E386" s="24"/>
      <c r="F386" s="29" t="n">
        <f aca="false">F387</f>
        <v>2391</v>
      </c>
      <c r="G386" s="29" t="n">
        <f aca="false">G387</f>
        <v>0</v>
      </c>
      <c r="H386" s="29" t="n">
        <f aca="false">H387</f>
        <v>4777</v>
      </c>
    </row>
    <row r="387" customFormat="false" ht="30" hidden="false" customHeight="false" outlineLevel="0" collapsed="false">
      <c r="A387" s="21" t="s">
        <v>41</v>
      </c>
      <c r="B387" s="17" t="s">
        <v>46</v>
      </c>
      <c r="C387" s="17" t="s">
        <v>317</v>
      </c>
      <c r="D387" s="20" t="s">
        <v>343</v>
      </c>
      <c r="E387" s="17" t="s">
        <v>42</v>
      </c>
      <c r="F387" s="29" t="n">
        <f aca="false">F388</f>
        <v>2391</v>
      </c>
      <c r="G387" s="29" t="n">
        <f aca="false">G388</f>
        <v>0</v>
      </c>
      <c r="H387" s="29" t="n">
        <f aca="false">H388</f>
        <v>4777</v>
      </c>
    </row>
    <row r="388" customFormat="false" ht="30" hidden="false" customHeight="false" outlineLevel="0" collapsed="false">
      <c r="A388" s="21" t="s">
        <v>43</v>
      </c>
      <c r="B388" s="17" t="s">
        <v>46</v>
      </c>
      <c r="C388" s="17" t="s">
        <v>317</v>
      </c>
      <c r="D388" s="20" t="s">
        <v>343</v>
      </c>
      <c r="E388" s="17" t="s">
        <v>44</v>
      </c>
      <c r="F388" s="29" t="n">
        <f aca="false">Прил_4!G932</f>
        <v>2391</v>
      </c>
      <c r="G388" s="29" t="n">
        <f aca="false">Прил_4!H932</f>
        <v>0</v>
      </c>
      <c r="H388" s="29" t="n">
        <f aca="false">Прил_4!I932</f>
        <v>4777</v>
      </c>
    </row>
    <row r="389" customFormat="false" ht="45" hidden="false" customHeight="false" outlineLevel="0" collapsed="false">
      <c r="A389" s="22" t="s">
        <v>344</v>
      </c>
      <c r="B389" s="17" t="s">
        <v>46</v>
      </c>
      <c r="C389" s="17" t="s">
        <v>317</v>
      </c>
      <c r="D389" s="20" t="s">
        <v>345</v>
      </c>
      <c r="E389" s="24"/>
      <c r="F389" s="29" t="n">
        <f aca="false">F390</f>
        <v>0</v>
      </c>
      <c r="G389" s="29" t="n">
        <f aca="false">G390</f>
        <v>14521</v>
      </c>
      <c r="H389" s="29" t="n">
        <f aca="false">H390</f>
        <v>15792</v>
      </c>
    </row>
    <row r="390" customFormat="false" ht="30" hidden="false" customHeight="false" outlineLevel="0" collapsed="false">
      <c r="A390" s="21" t="s">
        <v>137</v>
      </c>
      <c r="B390" s="17" t="s">
        <v>46</v>
      </c>
      <c r="C390" s="17" t="s">
        <v>317</v>
      </c>
      <c r="D390" s="20" t="s">
        <v>345</v>
      </c>
      <c r="E390" s="17" t="n">
        <v>600</v>
      </c>
      <c r="F390" s="29" t="n">
        <f aca="false">F391</f>
        <v>0</v>
      </c>
      <c r="G390" s="29" t="n">
        <f aca="false">G391</f>
        <v>14521</v>
      </c>
      <c r="H390" s="29" t="n">
        <f aca="false">H391</f>
        <v>15792</v>
      </c>
    </row>
    <row r="391" customFormat="false" ht="15" hidden="false" customHeight="false" outlineLevel="0" collapsed="false">
      <c r="A391" s="21" t="s">
        <v>139</v>
      </c>
      <c r="B391" s="17" t="s">
        <v>46</v>
      </c>
      <c r="C391" s="17" t="s">
        <v>317</v>
      </c>
      <c r="D391" s="20" t="s">
        <v>345</v>
      </c>
      <c r="E391" s="17" t="n">
        <v>610</v>
      </c>
      <c r="F391" s="29" t="n">
        <f aca="false">Прил_4!G935</f>
        <v>0</v>
      </c>
      <c r="G391" s="29" t="n">
        <f aca="false">Прил_4!H935</f>
        <v>14521</v>
      </c>
      <c r="H391" s="29" t="n">
        <f aca="false">Прил_4!I935</f>
        <v>15792</v>
      </c>
    </row>
    <row r="392" customFormat="false" ht="15" hidden="false" customHeight="false" outlineLevel="0" collapsed="false">
      <c r="A392" s="19" t="s">
        <v>81</v>
      </c>
      <c r="B392" s="17" t="s">
        <v>46</v>
      </c>
      <c r="C392" s="17" t="s">
        <v>317</v>
      </c>
      <c r="D392" s="20" t="s">
        <v>82</v>
      </c>
      <c r="E392" s="17"/>
      <c r="F392" s="18" t="n">
        <f aca="false">F393</f>
        <v>1376.1</v>
      </c>
      <c r="G392" s="18" t="n">
        <f aca="false">G393</f>
        <v>0</v>
      </c>
      <c r="H392" s="18" t="n">
        <f aca="false">H393</f>
        <v>0</v>
      </c>
    </row>
    <row r="393" customFormat="false" ht="15" hidden="false" customHeight="false" outlineLevel="0" collapsed="false">
      <c r="A393" s="19" t="s">
        <v>83</v>
      </c>
      <c r="B393" s="17" t="s">
        <v>46</v>
      </c>
      <c r="C393" s="17" t="s">
        <v>317</v>
      </c>
      <c r="D393" s="20" t="s">
        <v>84</v>
      </c>
      <c r="E393" s="17"/>
      <c r="F393" s="18" t="n">
        <f aca="false">F394</f>
        <v>1376.1</v>
      </c>
      <c r="G393" s="18" t="n">
        <f aca="false">G394</f>
        <v>0</v>
      </c>
      <c r="H393" s="18" t="n">
        <f aca="false">H394</f>
        <v>0</v>
      </c>
    </row>
    <row r="394" customFormat="false" ht="30" hidden="false" customHeight="false" outlineLevel="0" collapsed="false">
      <c r="A394" s="21" t="s">
        <v>41</v>
      </c>
      <c r="B394" s="17" t="s">
        <v>46</v>
      </c>
      <c r="C394" s="17" t="s">
        <v>317</v>
      </c>
      <c r="D394" s="20" t="s">
        <v>84</v>
      </c>
      <c r="E394" s="11" t="n">
        <v>200</v>
      </c>
      <c r="F394" s="18" t="n">
        <f aca="false">F395</f>
        <v>1376.1</v>
      </c>
      <c r="G394" s="18" t="n">
        <f aca="false">G395</f>
        <v>0</v>
      </c>
      <c r="H394" s="18" t="n">
        <f aca="false">H395</f>
        <v>0</v>
      </c>
    </row>
    <row r="395" customFormat="false" ht="30" hidden="false" customHeight="false" outlineLevel="0" collapsed="false">
      <c r="A395" s="21" t="s">
        <v>43</v>
      </c>
      <c r="B395" s="17" t="s">
        <v>46</v>
      </c>
      <c r="C395" s="17" t="s">
        <v>317</v>
      </c>
      <c r="D395" s="20" t="s">
        <v>84</v>
      </c>
      <c r="E395" s="11" t="n">
        <v>240</v>
      </c>
      <c r="F395" s="18" t="n">
        <f aca="false">Прил_4!G363</f>
        <v>1376.1</v>
      </c>
      <c r="G395" s="18" t="n">
        <f aca="false">Прил_4!H363</f>
        <v>0</v>
      </c>
      <c r="H395" s="18" t="n">
        <f aca="false">Прил_4!I363</f>
        <v>0</v>
      </c>
    </row>
    <row r="396" customFormat="false" ht="15" hidden="false" customHeight="false" outlineLevel="0" collapsed="false">
      <c r="A396" s="16" t="s">
        <v>346</v>
      </c>
      <c r="B396" s="17" t="s">
        <v>46</v>
      </c>
      <c r="C396" s="17" t="s">
        <v>347</v>
      </c>
      <c r="D396" s="17"/>
      <c r="E396" s="17"/>
      <c r="F396" s="18" t="n">
        <f aca="false">F403+F414+F420+F447+F430+F397+F455</f>
        <v>34149.2</v>
      </c>
      <c r="G396" s="18" t="n">
        <f aca="false">G403+G414+G420+G447+G430+G397+G455</f>
        <v>60569.5</v>
      </c>
      <c r="H396" s="18" t="n">
        <f aca="false">H403+H414+H420+H447+H430+H397+H455</f>
        <v>59071.8</v>
      </c>
    </row>
    <row r="397" customFormat="false" ht="30" hidden="false" customHeight="false" outlineLevel="0" collapsed="false">
      <c r="A397" s="19" t="s">
        <v>129</v>
      </c>
      <c r="B397" s="17" t="s">
        <v>46</v>
      </c>
      <c r="C397" s="17" t="s">
        <v>347</v>
      </c>
      <c r="D397" s="20" t="s">
        <v>130</v>
      </c>
      <c r="E397" s="17"/>
      <c r="F397" s="18" t="n">
        <f aca="false">F398</f>
        <v>676</v>
      </c>
      <c r="G397" s="18" t="n">
        <f aca="false">G398</f>
        <v>676</v>
      </c>
      <c r="H397" s="18" t="n">
        <f aca="false">H398</f>
        <v>676</v>
      </c>
    </row>
    <row r="398" customFormat="false" ht="30" hidden="false" customHeight="false" outlineLevel="0" collapsed="false">
      <c r="A398" s="19" t="s">
        <v>131</v>
      </c>
      <c r="B398" s="17" t="s">
        <v>46</v>
      </c>
      <c r="C398" s="17" t="s">
        <v>347</v>
      </c>
      <c r="D398" s="20" t="s">
        <v>132</v>
      </c>
      <c r="E398" s="17"/>
      <c r="F398" s="18" t="n">
        <f aca="false">F399</f>
        <v>676</v>
      </c>
      <c r="G398" s="18" t="n">
        <f aca="false">G399</f>
        <v>676</v>
      </c>
      <c r="H398" s="18" t="n">
        <f aca="false">H399</f>
        <v>676</v>
      </c>
    </row>
    <row r="399" customFormat="false" ht="90" hidden="false" customHeight="false" outlineLevel="0" collapsed="false">
      <c r="A399" s="21" t="s">
        <v>348</v>
      </c>
      <c r="B399" s="17" t="s">
        <v>46</v>
      </c>
      <c r="C399" s="17" t="s">
        <v>347</v>
      </c>
      <c r="D399" s="20" t="s">
        <v>349</v>
      </c>
      <c r="E399" s="17"/>
      <c r="F399" s="18" t="n">
        <f aca="false">F400</f>
        <v>676</v>
      </c>
      <c r="G399" s="18" t="n">
        <f aca="false">G400</f>
        <v>676</v>
      </c>
      <c r="H399" s="18" t="n">
        <f aca="false">H400</f>
        <v>676</v>
      </c>
    </row>
    <row r="400" customFormat="false" ht="60" hidden="false" customHeight="false" outlineLevel="0" collapsed="false">
      <c r="A400" s="21" t="s">
        <v>350</v>
      </c>
      <c r="B400" s="17" t="s">
        <v>46</v>
      </c>
      <c r="C400" s="17" t="s">
        <v>347</v>
      </c>
      <c r="D400" s="20" t="s">
        <v>351</v>
      </c>
      <c r="E400" s="17"/>
      <c r="F400" s="18" t="n">
        <f aca="false">F401</f>
        <v>676</v>
      </c>
      <c r="G400" s="18" t="n">
        <f aca="false">G401</f>
        <v>676</v>
      </c>
      <c r="H400" s="18" t="n">
        <f aca="false">H401</f>
        <v>676</v>
      </c>
    </row>
    <row r="401" customFormat="false" ht="30" hidden="false" customHeight="false" outlineLevel="0" collapsed="false">
      <c r="A401" s="21" t="s">
        <v>41</v>
      </c>
      <c r="B401" s="17" t="s">
        <v>46</v>
      </c>
      <c r="C401" s="17" t="s">
        <v>347</v>
      </c>
      <c r="D401" s="20" t="s">
        <v>351</v>
      </c>
      <c r="E401" s="17" t="s">
        <v>42</v>
      </c>
      <c r="F401" s="18" t="n">
        <f aca="false">F402</f>
        <v>676</v>
      </c>
      <c r="G401" s="18" t="n">
        <f aca="false">G402</f>
        <v>676</v>
      </c>
      <c r="H401" s="18" t="n">
        <f aca="false">H402</f>
        <v>676</v>
      </c>
    </row>
    <row r="402" customFormat="false" ht="30" hidden="false" customHeight="false" outlineLevel="0" collapsed="false">
      <c r="A402" s="21" t="s">
        <v>43</v>
      </c>
      <c r="B402" s="17" t="s">
        <v>46</v>
      </c>
      <c r="C402" s="17" t="s">
        <v>347</v>
      </c>
      <c r="D402" s="20" t="s">
        <v>351</v>
      </c>
      <c r="E402" s="17" t="s">
        <v>44</v>
      </c>
      <c r="F402" s="18" t="n">
        <f aca="false">Прил_4!G370</f>
        <v>676</v>
      </c>
      <c r="G402" s="18" t="n">
        <f aca="false">Прил_4!H370</f>
        <v>676</v>
      </c>
      <c r="H402" s="18" t="n">
        <f aca="false">Прил_4!I370</f>
        <v>676</v>
      </c>
    </row>
    <row r="403" customFormat="false" ht="15" hidden="false" customHeight="false" outlineLevel="0" collapsed="false">
      <c r="A403" s="19" t="s">
        <v>55</v>
      </c>
      <c r="B403" s="17" t="s">
        <v>46</v>
      </c>
      <c r="C403" s="17" t="s">
        <v>347</v>
      </c>
      <c r="D403" s="20" t="s">
        <v>56</v>
      </c>
      <c r="E403" s="17"/>
      <c r="F403" s="18" t="n">
        <f aca="false">F404+F409</f>
        <v>10500</v>
      </c>
      <c r="G403" s="18" t="n">
        <f aca="false">G404+G409</f>
        <v>36340.5</v>
      </c>
      <c r="H403" s="18" t="n">
        <f aca="false">H404+H409</f>
        <v>35842.8</v>
      </c>
    </row>
    <row r="404" customFormat="false" ht="15" hidden="false" customHeight="false" outlineLevel="0" collapsed="false">
      <c r="A404" s="19" t="s">
        <v>57</v>
      </c>
      <c r="B404" s="17" t="s">
        <v>46</v>
      </c>
      <c r="C404" s="17" t="s">
        <v>347</v>
      </c>
      <c r="D404" s="20" t="s">
        <v>58</v>
      </c>
      <c r="E404" s="17"/>
      <c r="F404" s="18" t="n">
        <f aca="false">F405</f>
        <v>9000</v>
      </c>
      <c r="G404" s="18" t="n">
        <f aca="false">G405</f>
        <v>34840.5</v>
      </c>
      <c r="H404" s="18" t="n">
        <f aca="false">H405</f>
        <v>34342.8</v>
      </c>
    </row>
    <row r="405" customFormat="false" ht="45" hidden="false" customHeight="false" outlineLevel="0" collapsed="false">
      <c r="A405" s="23" t="s">
        <v>59</v>
      </c>
      <c r="B405" s="17" t="s">
        <v>46</v>
      </c>
      <c r="C405" s="17" t="s">
        <v>347</v>
      </c>
      <c r="D405" s="20" t="s">
        <v>60</v>
      </c>
      <c r="E405" s="17"/>
      <c r="F405" s="18" t="n">
        <f aca="false">F406</f>
        <v>9000</v>
      </c>
      <c r="G405" s="18" t="n">
        <f aca="false">G406</f>
        <v>34840.5</v>
      </c>
      <c r="H405" s="18" t="n">
        <f aca="false">H406</f>
        <v>34342.8</v>
      </c>
    </row>
    <row r="406" customFormat="false" ht="75" hidden="false" customHeight="false" outlineLevel="0" collapsed="false">
      <c r="A406" s="23" t="s">
        <v>61</v>
      </c>
      <c r="B406" s="17" t="s">
        <v>46</v>
      </c>
      <c r="C406" s="17" t="s">
        <v>347</v>
      </c>
      <c r="D406" s="20" t="s">
        <v>62</v>
      </c>
      <c r="E406" s="17"/>
      <c r="F406" s="18" t="n">
        <f aca="false">F407</f>
        <v>9000</v>
      </c>
      <c r="G406" s="18" t="n">
        <f aca="false">G407</f>
        <v>34840.5</v>
      </c>
      <c r="H406" s="18" t="n">
        <f aca="false">H407</f>
        <v>34342.8</v>
      </c>
    </row>
    <row r="407" customFormat="false" ht="30" hidden="false" customHeight="false" outlineLevel="0" collapsed="false">
      <c r="A407" s="21" t="s">
        <v>41</v>
      </c>
      <c r="B407" s="17" t="s">
        <v>46</v>
      </c>
      <c r="C407" s="17" t="s">
        <v>347</v>
      </c>
      <c r="D407" s="20" t="s">
        <v>62</v>
      </c>
      <c r="E407" s="17" t="s">
        <v>42</v>
      </c>
      <c r="F407" s="18" t="n">
        <f aca="false">F408</f>
        <v>9000</v>
      </c>
      <c r="G407" s="18" t="n">
        <f aca="false">G408</f>
        <v>34840.5</v>
      </c>
      <c r="H407" s="18" t="n">
        <f aca="false">H408</f>
        <v>34342.8</v>
      </c>
    </row>
    <row r="408" customFormat="false" ht="30" hidden="false" customHeight="false" outlineLevel="0" collapsed="false">
      <c r="A408" s="21" t="s">
        <v>43</v>
      </c>
      <c r="B408" s="17" t="s">
        <v>46</v>
      </c>
      <c r="C408" s="17" t="s">
        <v>347</v>
      </c>
      <c r="D408" s="20" t="s">
        <v>62</v>
      </c>
      <c r="E408" s="17" t="s">
        <v>44</v>
      </c>
      <c r="F408" s="18" t="n">
        <f aca="false">Прил_4!G376</f>
        <v>9000</v>
      </c>
      <c r="G408" s="18" t="n">
        <f aca="false">Прил_4!H376</f>
        <v>34840.5</v>
      </c>
      <c r="H408" s="18" t="n">
        <f aca="false">Прил_4!I376</f>
        <v>34342.8</v>
      </c>
    </row>
    <row r="409" customFormat="false" ht="30" hidden="false" customHeight="false" outlineLevel="0" collapsed="false">
      <c r="A409" s="19" t="s">
        <v>352</v>
      </c>
      <c r="B409" s="17" t="s">
        <v>46</v>
      </c>
      <c r="C409" s="17" t="s">
        <v>347</v>
      </c>
      <c r="D409" s="20" t="s">
        <v>353</v>
      </c>
      <c r="E409" s="17"/>
      <c r="F409" s="18" t="n">
        <f aca="false">F410</f>
        <v>1500</v>
      </c>
      <c r="G409" s="18" t="n">
        <f aca="false">G410</f>
        <v>1500</v>
      </c>
      <c r="H409" s="18" t="n">
        <f aca="false">H410</f>
        <v>1500</v>
      </c>
    </row>
    <row r="410" customFormat="false" ht="30" hidden="false" customHeight="false" outlineLevel="0" collapsed="false">
      <c r="A410" s="23" t="s">
        <v>354</v>
      </c>
      <c r="B410" s="17" t="s">
        <v>46</v>
      </c>
      <c r="C410" s="17" t="s">
        <v>347</v>
      </c>
      <c r="D410" s="20" t="s">
        <v>355</v>
      </c>
      <c r="E410" s="17"/>
      <c r="F410" s="18" t="n">
        <f aca="false">F411</f>
        <v>1500</v>
      </c>
      <c r="G410" s="18" t="n">
        <f aca="false">G411</f>
        <v>1500</v>
      </c>
      <c r="H410" s="18" t="n">
        <f aca="false">H411</f>
        <v>1500</v>
      </c>
    </row>
    <row r="411" customFormat="false" ht="15" hidden="false" customHeight="false" outlineLevel="0" collapsed="false">
      <c r="A411" s="22" t="s">
        <v>356</v>
      </c>
      <c r="B411" s="17" t="s">
        <v>46</v>
      </c>
      <c r="C411" s="17" t="s">
        <v>347</v>
      </c>
      <c r="D411" s="20" t="s">
        <v>357</v>
      </c>
      <c r="E411" s="17"/>
      <c r="F411" s="18" t="n">
        <f aca="false">F412</f>
        <v>1500</v>
      </c>
      <c r="G411" s="18" t="n">
        <f aca="false">G412</f>
        <v>1500</v>
      </c>
      <c r="H411" s="18" t="n">
        <f aca="false">H412</f>
        <v>1500</v>
      </c>
    </row>
    <row r="412" customFormat="false" ht="15" hidden="false" customHeight="false" outlineLevel="0" collapsed="false">
      <c r="A412" s="21" t="s">
        <v>65</v>
      </c>
      <c r="B412" s="17" t="s">
        <v>46</v>
      </c>
      <c r="C412" s="17" t="s">
        <v>347</v>
      </c>
      <c r="D412" s="20" t="s">
        <v>357</v>
      </c>
      <c r="E412" s="17" t="s">
        <v>66</v>
      </c>
      <c r="F412" s="18" t="n">
        <f aca="false">F413</f>
        <v>1500</v>
      </c>
      <c r="G412" s="18" t="n">
        <f aca="false">G413</f>
        <v>1500</v>
      </c>
      <c r="H412" s="18" t="n">
        <f aca="false">H413</f>
        <v>1500</v>
      </c>
    </row>
    <row r="413" customFormat="false" ht="45" hidden="false" customHeight="false" outlineLevel="0" collapsed="false">
      <c r="A413" s="21" t="s">
        <v>358</v>
      </c>
      <c r="B413" s="17" t="s">
        <v>46</v>
      </c>
      <c r="C413" s="17" t="s">
        <v>347</v>
      </c>
      <c r="D413" s="20" t="s">
        <v>357</v>
      </c>
      <c r="E413" s="17" t="s">
        <v>359</v>
      </c>
      <c r="F413" s="18" t="n">
        <f aca="false">Прил_4!G381</f>
        <v>1500</v>
      </c>
      <c r="G413" s="18" t="n">
        <f aca="false">Прил_4!H381</f>
        <v>1500</v>
      </c>
      <c r="H413" s="18" t="n">
        <f aca="false">Прил_4!I381</f>
        <v>1500</v>
      </c>
    </row>
    <row r="414" customFormat="false" ht="30" hidden="false" customHeight="false" outlineLevel="0" collapsed="false">
      <c r="A414" s="19" t="s">
        <v>19</v>
      </c>
      <c r="B414" s="17" t="s">
        <v>46</v>
      </c>
      <c r="C414" s="17" t="s">
        <v>347</v>
      </c>
      <c r="D414" s="20" t="s">
        <v>20</v>
      </c>
      <c r="E414" s="17"/>
      <c r="F414" s="18" t="n">
        <f aca="false">F415</f>
        <v>1800</v>
      </c>
      <c r="G414" s="18" t="n">
        <f aca="false">G415</f>
        <v>1600</v>
      </c>
      <c r="H414" s="18" t="n">
        <f aca="false">H415</f>
        <v>600</v>
      </c>
    </row>
    <row r="415" customFormat="false" ht="15" hidden="false" customHeight="false" outlineLevel="0" collapsed="false">
      <c r="A415" s="19" t="s">
        <v>146</v>
      </c>
      <c r="B415" s="17" t="s">
        <v>46</v>
      </c>
      <c r="C415" s="17" t="s">
        <v>347</v>
      </c>
      <c r="D415" s="20" t="s">
        <v>147</v>
      </c>
      <c r="E415" s="17"/>
      <c r="F415" s="18" t="n">
        <f aca="false">F416</f>
        <v>1800</v>
      </c>
      <c r="G415" s="18" t="n">
        <f aca="false">G416</f>
        <v>1600</v>
      </c>
      <c r="H415" s="18" t="n">
        <f aca="false">H416</f>
        <v>600</v>
      </c>
    </row>
    <row r="416" customFormat="false" ht="45" hidden="false" customHeight="false" outlineLevel="0" collapsed="false">
      <c r="A416" s="23" t="s">
        <v>148</v>
      </c>
      <c r="B416" s="17" t="s">
        <v>46</v>
      </c>
      <c r="C416" s="17" t="s">
        <v>347</v>
      </c>
      <c r="D416" s="20" t="s">
        <v>149</v>
      </c>
      <c r="E416" s="17"/>
      <c r="F416" s="18" t="n">
        <f aca="false">F417</f>
        <v>1800</v>
      </c>
      <c r="G416" s="18" t="n">
        <f aca="false">G417</f>
        <v>1600</v>
      </c>
      <c r="H416" s="18" t="n">
        <f aca="false">H417</f>
        <v>600</v>
      </c>
    </row>
    <row r="417" customFormat="false" ht="30" hidden="false" customHeight="false" outlineLevel="0" collapsed="false">
      <c r="A417" s="19" t="s">
        <v>360</v>
      </c>
      <c r="B417" s="17" t="s">
        <v>46</v>
      </c>
      <c r="C417" s="17" t="s">
        <v>347</v>
      </c>
      <c r="D417" s="20" t="s">
        <v>361</v>
      </c>
      <c r="E417" s="24"/>
      <c r="F417" s="18" t="n">
        <f aca="false">F418</f>
        <v>1800</v>
      </c>
      <c r="G417" s="18" t="n">
        <f aca="false">G418</f>
        <v>1600</v>
      </c>
      <c r="H417" s="18" t="n">
        <f aca="false">H418</f>
        <v>600</v>
      </c>
    </row>
    <row r="418" customFormat="false" ht="30" hidden="false" customHeight="false" outlineLevel="0" collapsed="false">
      <c r="A418" s="21" t="s">
        <v>41</v>
      </c>
      <c r="B418" s="17" t="s">
        <v>46</v>
      </c>
      <c r="C418" s="17" t="s">
        <v>347</v>
      </c>
      <c r="D418" s="20" t="s">
        <v>361</v>
      </c>
      <c r="E418" s="17" t="n">
        <v>200</v>
      </c>
      <c r="F418" s="18" t="n">
        <f aca="false">F419</f>
        <v>1800</v>
      </c>
      <c r="G418" s="18" t="n">
        <f aca="false">G419</f>
        <v>1600</v>
      </c>
      <c r="H418" s="18" t="n">
        <f aca="false">H419</f>
        <v>600</v>
      </c>
    </row>
    <row r="419" customFormat="false" ht="30" hidden="false" customHeight="false" outlineLevel="0" collapsed="false">
      <c r="A419" s="21" t="s">
        <v>43</v>
      </c>
      <c r="B419" s="17" t="s">
        <v>46</v>
      </c>
      <c r="C419" s="17" t="s">
        <v>347</v>
      </c>
      <c r="D419" s="20" t="s">
        <v>361</v>
      </c>
      <c r="E419" s="17" t="n">
        <v>240</v>
      </c>
      <c r="F419" s="18" t="n">
        <f aca="false">Прил_4!G387</f>
        <v>1800</v>
      </c>
      <c r="G419" s="18" t="n">
        <f aca="false">Прил_4!H387</f>
        <v>1600</v>
      </c>
      <c r="H419" s="18" t="n">
        <f aca="false">Прил_4!I387</f>
        <v>600</v>
      </c>
    </row>
    <row r="420" customFormat="false" ht="45" hidden="false" customHeight="false" outlineLevel="0" collapsed="false">
      <c r="A420" s="19" t="s">
        <v>69</v>
      </c>
      <c r="B420" s="17" t="s">
        <v>46</v>
      </c>
      <c r="C420" s="17" t="s">
        <v>347</v>
      </c>
      <c r="D420" s="20" t="s">
        <v>70</v>
      </c>
      <c r="E420" s="17"/>
      <c r="F420" s="18" t="n">
        <f aca="false">F421</f>
        <v>10493</v>
      </c>
      <c r="G420" s="18" t="n">
        <f aca="false">G421</f>
        <v>10600</v>
      </c>
      <c r="H420" s="18" t="n">
        <f aca="false">H421</f>
        <v>10600</v>
      </c>
    </row>
    <row r="421" customFormat="false" ht="45" hidden="false" customHeight="false" outlineLevel="0" collapsed="false">
      <c r="A421" s="19" t="s">
        <v>71</v>
      </c>
      <c r="B421" s="17" t="s">
        <v>46</v>
      </c>
      <c r="C421" s="17" t="s">
        <v>347</v>
      </c>
      <c r="D421" s="20" t="s">
        <v>72</v>
      </c>
      <c r="E421" s="17"/>
      <c r="F421" s="18" t="n">
        <f aca="false">F422</f>
        <v>10493</v>
      </c>
      <c r="G421" s="18" t="n">
        <f aca="false">G422</f>
        <v>10600</v>
      </c>
      <c r="H421" s="18" t="n">
        <f aca="false">H422</f>
        <v>10600</v>
      </c>
    </row>
    <row r="422" customFormat="false" ht="45" hidden="false" customHeight="false" outlineLevel="0" collapsed="false">
      <c r="A422" s="22" t="s">
        <v>73</v>
      </c>
      <c r="B422" s="17" t="s">
        <v>46</v>
      </c>
      <c r="C422" s="17" t="s">
        <v>347</v>
      </c>
      <c r="D422" s="20" t="s">
        <v>74</v>
      </c>
      <c r="E422" s="17"/>
      <c r="F422" s="18" t="n">
        <f aca="false">F423</f>
        <v>10493</v>
      </c>
      <c r="G422" s="18" t="n">
        <f aca="false">G423</f>
        <v>10600</v>
      </c>
      <c r="H422" s="18" t="n">
        <f aca="false">H423</f>
        <v>10600</v>
      </c>
    </row>
    <row r="423" customFormat="false" ht="30" hidden="false" customHeight="false" outlineLevel="0" collapsed="false">
      <c r="A423" s="22" t="s">
        <v>362</v>
      </c>
      <c r="B423" s="17" t="s">
        <v>46</v>
      </c>
      <c r="C423" s="17" t="s">
        <v>347</v>
      </c>
      <c r="D423" s="26" t="s">
        <v>363</v>
      </c>
      <c r="E423" s="18"/>
      <c r="F423" s="18" t="n">
        <f aca="false">F424+F426+F428</f>
        <v>10493</v>
      </c>
      <c r="G423" s="18" t="n">
        <f aca="false">G424+G426+G428</f>
        <v>10600</v>
      </c>
      <c r="H423" s="18" t="n">
        <f aca="false">H424+H426+H428</f>
        <v>10600</v>
      </c>
    </row>
    <row r="424" customFormat="false" ht="60" hidden="false" customHeight="false" outlineLevel="0" collapsed="false">
      <c r="A424" s="25" t="s">
        <v>27</v>
      </c>
      <c r="B424" s="17" t="s">
        <v>46</v>
      </c>
      <c r="C424" s="17" t="s">
        <v>347</v>
      </c>
      <c r="D424" s="26" t="s">
        <v>363</v>
      </c>
      <c r="E424" s="17" t="n">
        <v>100</v>
      </c>
      <c r="F424" s="18" t="n">
        <f aca="false">F425</f>
        <v>10326</v>
      </c>
      <c r="G424" s="18" t="n">
        <f aca="false">G425</f>
        <v>10326</v>
      </c>
      <c r="H424" s="18" t="n">
        <f aca="false">H425</f>
        <v>10326</v>
      </c>
    </row>
    <row r="425" customFormat="false" ht="15" hidden="false" customHeight="false" outlineLevel="0" collapsed="false">
      <c r="A425" s="25" t="s">
        <v>121</v>
      </c>
      <c r="B425" s="17" t="s">
        <v>46</v>
      </c>
      <c r="C425" s="17" t="s">
        <v>347</v>
      </c>
      <c r="D425" s="26" t="s">
        <v>363</v>
      </c>
      <c r="E425" s="17" t="n">
        <v>110</v>
      </c>
      <c r="F425" s="18" t="n">
        <f aca="false">Прил_4!G393</f>
        <v>10326</v>
      </c>
      <c r="G425" s="18" t="n">
        <f aca="false">Прил_4!H393</f>
        <v>10326</v>
      </c>
      <c r="H425" s="18" t="n">
        <f aca="false">Прил_4!I393</f>
        <v>10326</v>
      </c>
    </row>
    <row r="426" customFormat="false" ht="30" hidden="false" customHeight="false" outlineLevel="0" collapsed="false">
      <c r="A426" s="21" t="s">
        <v>41</v>
      </c>
      <c r="B426" s="17" t="s">
        <v>46</v>
      </c>
      <c r="C426" s="17" t="s">
        <v>347</v>
      </c>
      <c r="D426" s="26" t="s">
        <v>363</v>
      </c>
      <c r="E426" s="17" t="n">
        <v>200</v>
      </c>
      <c r="F426" s="18" t="n">
        <f aca="false">F427</f>
        <v>143</v>
      </c>
      <c r="G426" s="18" t="n">
        <f aca="false">G427</f>
        <v>274</v>
      </c>
      <c r="H426" s="18" t="n">
        <f aca="false">H427</f>
        <v>274</v>
      </c>
    </row>
    <row r="427" customFormat="false" ht="30" hidden="false" customHeight="false" outlineLevel="0" collapsed="false">
      <c r="A427" s="21" t="s">
        <v>43</v>
      </c>
      <c r="B427" s="17" t="s">
        <v>46</v>
      </c>
      <c r="C427" s="17" t="s">
        <v>347</v>
      </c>
      <c r="D427" s="26" t="s">
        <v>363</v>
      </c>
      <c r="E427" s="17" t="n">
        <v>240</v>
      </c>
      <c r="F427" s="18" t="n">
        <f aca="false">Прил_4!G395</f>
        <v>143</v>
      </c>
      <c r="G427" s="18" t="n">
        <f aca="false">Прил_4!H395</f>
        <v>274</v>
      </c>
      <c r="H427" s="18" t="n">
        <f aca="false">Прил_4!I395</f>
        <v>274</v>
      </c>
    </row>
    <row r="428" customFormat="false" ht="15" hidden="false" customHeight="false" outlineLevel="0" collapsed="false">
      <c r="A428" s="21" t="s">
        <v>65</v>
      </c>
      <c r="B428" s="17" t="s">
        <v>46</v>
      </c>
      <c r="C428" s="17" t="s">
        <v>347</v>
      </c>
      <c r="D428" s="26" t="s">
        <v>363</v>
      </c>
      <c r="E428" s="17" t="s">
        <v>66</v>
      </c>
      <c r="F428" s="18" t="n">
        <f aca="false">F429</f>
        <v>24</v>
      </c>
      <c r="G428" s="18" t="n">
        <f aca="false">G429</f>
        <v>0</v>
      </c>
      <c r="H428" s="18" t="n">
        <f aca="false">H429</f>
        <v>0</v>
      </c>
    </row>
    <row r="429" customFormat="false" ht="15" hidden="false" customHeight="false" outlineLevel="0" collapsed="false">
      <c r="A429" s="25" t="s">
        <v>67</v>
      </c>
      <c r="B429" s="17" t="s">
        <v>46</v>
      </c>
      <c r="C429" s="17" t="s">
        <v>347</v>
      </c>
      <c r="D429" s="26" t="s">
        <v>363</v>
      </c>
      <c r="E429" s="17" t="s">
        <v>68</v>
      </c>
      <c r="F429" s="18" t="n">
        <f aca="false">Прил_4!G397</f>
        <v>24</v>
      </c>
      <c r="G429" s="18" t="n">
        <f aca="false">Прил_4!H397</f>
        <v>0</v>
      </c>
      <c r="H429" s="18" t="n">
        <f aca="false">Прил_4!I397</f>
        <v>0</v>
      </c>
    </row>
    <row r="430" customFormat="false" ht="15" hidden="false" customHeight="false" outlineLevel="0" collapsed="false">
      <c r="A430" s="19" t="s">
        <v>364</v>
      </c>
      <c r="B430" s="17" t="s">
        <v>46</v>
      </c>
      <c r="C430" s="17" t="s">
        <v>347</v>
      </c>
      <c r="D430" s="20" t="s">
        <v>365</v>
      </c>
      <c r="E430" s="24"/>
      <c r="F430" s="18" t="n">
        <f aca="false">F431+F436</f>
        <v>594</v>
      </c>
      <c r="G430" s="18" t="n">
        <f aca="false">G431+G436</f>
        <v>874</v>
      </c>
      <c r="H430" s="18" t="n">
        <f aca="false">H431+H436</f>
        <v>874</v>
      </c>
    </row>
    <row r="431" customFormat="false" ht="30" hidden="false" customHeight="false" outlineLevel="0" collapsed="false">
      <c r="A431" s="19" t="s">
        <v>366</v>
      </c>
      <c r="B431" s="17" t="s">
        <v>46</v>
      </c>
      <c r="C431" s="17" t="s">
        <v>347</v>
      </c>
      <c r="D431" s="20" t="s">
        <v>367</v>
      </c>
      <c r="E431" s="24"/>
      <c r="F431" s="18" t="n">
        <f aca="false">F432</f>
        <v>0</v>
      </c>
      <c r="G431" s="18" t="n">
        <f aca="false">G432</f>
        <v>400</v>
      </c>
      <c r="H431" s="18" t="n">
        <f aca="false">H432</f>
        <v>400</v>
      </c>
    </row>
    <row r="432" customFormat="false" ht="45" hidden="false" customHeight="false" outlineLevel="0" collapsed="false">
      <c r="A432" s="19" t="s">
        <v>368</v>
      </c>
      <c r="B432" s="17" t="s">
        <v>46</v>
      </c>
      <c r="C432" s="17" t="s">
        <v>347</v>
      </c>
      <c r="D432" s="20" t="s">
        <v>369</v>
      </c>
      <c r="E432" s="24"/>
      <c r="F432" s="18" t="n">
        <f aca="false">F433</f>
        <v>0</v>
      </c>
      <c r="G432" s="18" t="n">
        <f aca="false">G433</f>
        <v>400</v>
      </c>
      <c r="H432" s="18" t="n">
        <f aca="false">H433</f>
        <v>400</v>
      </c>
    </row>
    <row r="433" customFormat="false" ht="60" hidden="false" customHeight="false" outlineLevel="0" collapsed="false">
      <c r="A433" s="23" t="s">
        <v>370</v>
      </c>
      <c r="B433" s="17" t="s">
        <v>46</v>
      </c>
      <c r="C433" s="17" t="s">
        <v>347</v>
      </c>
      <c r="D433" s="20" t="s">
        <v>371</v>
      </c>
      <c r="E433" s="24"/>
      <c r="F433" s="18" t="n">
        <f aca="false">F434</f>
        <v>0</v>
      </c>
      <c r="G433" s="18" t="n">
        <f aca="false">G434</f>
        <v>400</v>
      </c>
      <c r="H433" s="18" t="n">
        <f aca="false">H434</f>
        <v>400</v>
      </c>
    </row>
    <row r="434" customFormat="false" ht="30" hidden="false" customHeight="false" outlineLevel="0" collapsed="false">
      <c r="A434" s="21" t="s">
        <v>41</v>
      </c>
      <c r="B434" s="17" t="s">
        <v>46</v>
      </c>
      <c r="C434" s="17" t="s">
        <v>347</v>
      </c>
      <c r="D434" s="20" t="s">
        <v>371</v>
      </c>
      <c r="E434" s="17" t="n">
        <v>200</v>
      </c>
      <c r="F434" s="18" t="n">
        <f aca="false">F435</f>
        <v>0</v>
      </c>
      <c r="G434" s="18" t="n">
        <f aca="false">G435</f>
        <v>400</v>
      </c>
      <c r="H434" s="18" t="n">
        <f aca="false">H435</f>
        <v>400</v>
      </c>
    </row>
    <row r="435" customFormat="false" ht="30" hidden="false" customHeight="false" outlineLevel="0" collapsed="false">
      <c r="A435" s="21" t="s">
        <v>43</v>
      </c>
      <c r="B435" s="17" t="s">
        <v>46</v>
      </c>
      <c r="C435" s="17" t="s">
        <v>347</v>
      </c>
      <c r="D435" s="20" t="s">
        <v>371</v>
      </c>
      <c r="E435" s="17" t="n">
        <v>240</v>
      </c>
      <c r="F435" s="18" t="n">
        <f aca="false">Прил_4!G403</f>
        <v>0</v>
      </c>
      <c r="G435" s="18" t="n">
        <f aca="false">Прил_4!H403</f>
        <v>400</v>
      </c>
      <c r="H435" s="18" t="n">
        <f aca="false">Прил_4!I403</f>
        <v>400</v>
      </c>
    </row>
    <row r="436" customFormat="false" ht="30" hidden="false" customHeight="false" outlineLevel="0" collapsed="false">
      <c r="A436" s="19" t="s">
        <v>372</v>
      </c>
      <c r="B436" s="17" t="s">
        <v>46</v>
      </c>
      <c r="C436" s="17" t="s">
        <v>347</v>
      </c>
      <c r="D436" s="20" t="s">
        <v>373</v>
      </c>
      <c r="E436" s="17"/>
      <c r="F436" s="18" t="n">
        <f aca="false">F437+F443</f>
        <v>594</v>
      </c>
      <c r="G436" s="18" t="n">
        <f aca="false">G437+G443</f>
        <v>474</v>
      </c>
      <c r="H436" s="18" t="n">
        <f aca="false">H437+H443</f>
        <v>474</v>
      </c>
    </row>
    <row r="437" customFormat="false" ht="60" hidden="false" customHeight="false" outlineLevel="0" collapsed="false">
      <c r="A437" s="19" t="s">
        <v>374</v>
      </c>
      <c r="B437" s="17" t="s">
        <v>46</v>
      </c>
      <c r="C437" s="17" t="s">
        <v>347</v>
      </c>
      <c r="D437" s="20" t="s">
        <v>375</v>
      </c>
      <c r="E437" s="17"/>
      <c r="F437" s="18" t="n">
        <f aca="false">F438</f>
        <v>474</v>
      </c>
      <c r="G437" s="18" t="n">
        <f aca="false">G438</f>
        <v>474</v>
      </c>
      <c r="H437" s="18" t="n">
        <f aca="false">H438</f>
        <v>474</v>
      </c>
    </row>
    <row r="438" customFormat="false" ht="150" hidden="false" customHeight="false" outlineLevel="0" collapsed="false">
      <c r="A438" s="22" t="s">
        <v>376</v>
      </c>
      <c r="B438" s="17" t="s">
        <v>46</v>
      </c>
      <c r="C438" s="17" t="s">
        <v>347</v>
      </c>
      <c r="D438" s="20" t="s">
        <v>377</v>
      </c>
      <c r="E438" s="17"/>
      <c r="F438" s="18" t="n">
        <f aca="false">F439+F441</f>
        <v>474</v>
      </c>
      <c r="G438" s="18" t="n">
        <f aca="false">G439+G441</f>
        <v>474</v>
      </c>
      <c r="H438" s="18" t="n">
        <f aca="false">H439+H441</f>
        <v>474</v>
      </c>
    </row>
    <row r="439" customFormat="false" ht="60" hidden="false" customHeight="false" outlineLevel="0" collapsed="false">
      <c r="A439" s="21" t="s">
        <v>27</v>
      </c>
      <c r="B439" s="17" t="s">
        <v>46</v>
      </c>
      <c r="C439" s="17" t="s">
        <v>347</v>
      </c>
      <c r="D439" s="20" t="s">
        <v>377</v>
      </c>
      <c r="E439" s="17" t="n">
        <v>100</v>
      </c>
      <c r="F439" s="18" t="n">
        <f aca="false">F440</f>
        <v>372.9</v>
      </c>
      <c r="G439" s="18" t="n">
        <f aca="false">G440</f>
        <v>372.9</v>
      </c>
      <c r="H439" s="18" t="n">
        <f aca="false">H440</f>
        <v>372.9</v>
      </c>
    </row>
    <row r="440" customFormat="false" ht="30" hidden="false" customHeight="false" outlineLevel="0" collapsed="false">
      <c r="A440" s="21" t="s">
        <v>29</v>
      </c>
      <c r="B440" s="17" t="s">
        <v>46</v>
      </c>
      <c r="C440" s="17" t="s">
        <v>347</v>
      </c>
      <c r="D440" s="20" t="s">
        <v>377</v>
      </c>
      <c r="E440" s="17" t="n">
        <v>120</v>
      </c>
      <c r="F440" s="18" t="n">
        <f aca="false">Прил_4!G408</f>
        <v>372.9</v>
      </c>
      <c r="G440" s="18" t="n">
        <f aca="false">Прил_4!H408</f>
        <v>372.9</v>
      </c>
      <c r="H440" s="18" t="n">
        <f aca="false">Прил_4!I408</f>
        <v>372.9</v>
      </c>
    </row>
    <row r="441" customFormat="false" ht="30" hidden="false" customHeight="false" outlineLevel="0" collapsed="false">
      <c r="A441" s="21" t="s">
        <v>41</v>
      </c>
      <c r="B441" s="17" t="s">
        <v>46</v>
      </c>
      <c r="C441" s="17" t="s">
        <v>347</v>
      </c>
      <c r="D441" s="20" t="s">
        <v>377</v>
      </c>
      <c r="E441" s="17" t="n">
        <v>200</v>
      </c>
      <c r="F441" s="18" t="n">
        <f aca="false">F442</f>
        <v>101.1</v>
      </c>
      <c r="G441" s="18" t="n">
        <f aca="false">G442</f>
        <v>101.1</v>
      </c>
      <c r="H441" s="18" t="n">
        <f aca="false">H442</f>
        <v>101.1</v>
      </c>
    </row>
    <row r="442" customFormat="false" ht="30" hidden="false" customHeight="false" outlineLevel="0" collapsed="false">
      <c r="A442" s="21" t="s">
        <v>43</v>
      </c>
      <c r="B442" s="17" t="s">
        <v>46</v>
      </c>
      <c r="C442" s="17" t="s">
        <v>347</v>
      </c>
      <c r="D442" s="20" t="s">
        <v>377</v>
      </c>
      <c r="E442" s="17" t="n">
        <v>240</v>
      </c>
      <c r="F442" s="18" t="n">
        <f aca="false">Прил_4!G410</f>
        <v>101.1</v>
      </c>
      <c r="G442" s="18" t="n">
        <f aca="false">Прил_4!H410</f>
        <v>101.1</v>
      </c>
      <c r="H442" s="18" t="n">
        <f aca="false">Прил_4!I410</f>
        <v>101.1</v>
      </c>
    </row>
    <row r="443" customFormat="false" ht="45" hidden="false" customHeight="false" outlineLevel="0" collapsed="false">
      <c r="A443" s="34" t="s">
        <v>378</v>
      </c>
      <c r="B443" s="17" t="s">
        <v>46</v>
      </c>
      <c r="C443" s="17" t="s">
        <v>347</v>
      </c>
      <c r="D443" s="20" t="s">
        <v>379</v>
      </c>
      <c r="E443" s="17"/>
      <c r="F443" s="18" t="n">
        <f aca="false">F444</f>
        <v>120</v>
      </c>
      <c r="G443" s="18" t="n">
        <f aca="false">G444</f>
        <v>0</v>
      </c>
      <c r="H443" s="18" t="n">
        <f aca="false">H444</f>
        <v>0</v>
      </c>
    </row>
    <row r="444" customFormat="false" ht="30" hidden="false" customHeight="false" outlineLevel="0" collapsed="false">
      <c r="A444" s="39" t="s">
        <v>380</v>
      </c>
      <c r="B444" s="17" t="s">
        <v>46</v>
      </c>
      <c r="C444" s="17" t="s">
        <v>347</v>
      </c>
      <c r="D444" s="20" t="s">
        <v>381</v>
      </c>
      <c r="E444" s="17"/>
      <c r="F444" s="18" t="n">
        <f aca="false">F445</f>
        <v>120</v>
      </c>
      <c r="G444" s="18" t="n">
        <f aca="false">G445</f>
        <v>0</v>
      </c>
      <c r="H444" s="18" t="n">
        <f aca="false">H445</f>
        <v>0</v>
      </c>
    </row>
    <row r="445" customFormat="false" ht="30" hidden="false" customHeight="false" outlineLevel="0" collapsed="false">
      <c r="A445" s="21" t="s">
        <v>41</v>
      </c>
      <c r="B445" s="17" t="s">
        <v>46</v>
      </c>
      <c r="C445" s="17" t="s">
        <v>347</v>
      </c>
      <c r="D445" s="20" t="s">
        <v>381</v>
      </c>
      <c r="E445" s="17" t="n">
        <v>200</v>
      </c>
      <c r="F445" s="18" t="n">
        <f aca="false">F446</f>
        <v>120</v>
      </c>
      <c r="G445" s="18" t="n">
        <f aca="false">G446</f>
        <v>0</v>
      </c>
      <c r="H445" s="18" t="n">
        <f aca="false">H446</f>
        <v>0</v>
      </c>
    </row>
    <row r="446" customFormat="false" ht="30" hidden="false" customHeight="false" outlineLevel="0" collapsed="false">
      <c r="A446" s="21" t="s">
        <v>43</v>
      </c>
      <c r="B446" s="17" t="s">
        <v>46</v>
      </c>
      <c r="C446" s="17" t="s">
        <v>347</v>
      </c>
      <c r="D446" s="20" t="s">
        <v>381</v>
      </c>
      <c r="E446" s="17" t="n">
        <v>240</v>
      </c>
      <c r="F446" s="18" t="n">
        <f aca="false">Прил_4!G414</f>
        <v>120</v>
      </c>
      <c r="G446" s="18" t="n">
        <f aca="false">Прил_4!H414</f>
        <v>0</v>
      </c>
      <c r="H446" s="18" t="n">
        <f aca="false">Прил_4!I414</f>
        <v>0</v>
      </c>
    </row>
    <row r="447" customFormat="false" ht="30" hidden="false" customHeight="false" outlineLevel="0" collapsed="false">
      <c r="A447" s="19" t="s">
        <v>382</v>
      </c>
      <c r="B447" s="17" t="s">
        <v>46</v>
      </c>
      <c r="C447" s="17" t="s">
        <v>347</v>
      </c>
      <c r="D447" s="20" t="s">
        <v>383</v>
      </c>
      <c r="E447" s="17"/>
      <c r="F447" s="18" t="n">
        <f aca="false">F448</f>
        <v>10079</v>
      </c>
      <c r="G447" s="18" t="n">
        <f aca="false">G448</f>
        <v>10479</v>
      </c>
      <c r="H447" s="18" t="n">
        <f aca="false">H448</f>
        <v>10479</v>
      </c>
    </row>
    <row r="448" customFormat="false" ht="15" hidden="false" customHeight="false" outlineLevel="0" collapsed="false">
      <c r="A448" s="19" t="s">
        <v>141</v>
      </c>
      <c r="B448" s="17" t="s">
        <v>46</v>
      </c>
      <c r="C448" s="17" t="s">
        <v>347</v>
      </c>
      <c r="D448" s="20" t="s">
        <v>384</v>
      </c>
      <c r="E448" s="24"/>
      <c r="F448" s="18" t="n">
        <f aca="false">F449</f>
        <v>10079</v>
      </c>
      <c r="G448" s="18" t="n">
        <f aca="false">G449</f>
        <v>10479</v>
      </c>
      <c r="H448" s="18" t="n">
        <f aca="false">H449</f>
        <v>10479</v>
      </c>
    </row>
    <row r="449" customFormat="false" ht="30" hidden="false" customHeight="false" outlineLevel="0" collapsed="false">
      <c r="A449" s="19" t="s">
        <v>23</v>
      </c>
      <c r="B449" s="17" t="s">
        <v>46</v>
      </c>
      <c r="C449" s="17" t="s">
        <v>347</v>
      </c>
      <c r="D449" s="20" t="s">
        <v>385</v>
      </c>
      <c r="E449" s="24"/>
      <c r="F449" s="18" t="n">
        <f aca="false">F450</f>
        <v>10079</v>
      </c>
      <c r="G449" s="18" t="n">
        <f aca="false">G450</f>
        <v>10479</v>
      </c>
      <c r="H449" s="18" t="n">
        <f aca="false">H450</f>
        <v>10479</v>
      </c>
    </row>
    <row r="450" customFormat="false" ht="30" hidden="false" customHeight="false" outlineLevel="0" collapsed="false">
      <c r="A450" s="40" t="s">
        <v>386</v>
      </c>
      <c r="B450" s="17" t="s">
        <v>46</v>
      </c>
      <c r="C450" s="17" t="s">
        <v>347</v>
      </c>
      <c r="D450" s="20" t="s">
        <v>387</v>
      </c>
      <c r="E450" s="24"/>
      <c r="F450" s="18" t="n">
        <f aca="false">F451+F453</f>
        <v>10079</v>
      </c>
      <c r="G450" s="18" t="n">
        <f aca="false">G451+G453</f>
        <v>10479</v>
      </c>
      <c r="H450" s="18" t="n">
        <f aca="false">H451+H453</f>
        <v>10479</v>
      </c>
    </row>
    <row r="451" customFormat="false" ht="60" hidden="false" customHeight="false" outlineLevel="0" collapsed="false">
      <c r="A451" s="25" t="s">
        <v>27</v>
      </c>
      <c r="B451" s="17" t="s">
        <v>46</v>
      </c>
      <c r="C451" s="17" t="s">
        <v>347</v>
      </c>
      <c r="D451" s="20" t="s">
        <v>387</v>
      </c>
      <c r="E451" s="11" t="n">
        <v>100</v>
      </c>
      <c r="F451" s="18" t="n">
        <f aca="false">F452</f>
        <v>9884</v>
      </c>
      <c r="G451" s="18" t="n">
        <f aca="false">G452</f>
        <v>9884</v>
      </c>
      <c r="H451" s="18" t="n">
        <f aca="false">H452</f>
        <v>9884</v>
      </c>
    </row>
    <row r="452" customFormat="false" ht="15" hidden="false" customHeight="false" outlineLevel="0" collapsed="false">
      <c r="A452" s="25" t="s">
        <v>121</v>
      </c>
      <c r="B452" s="17" t="s">
        <v>46</v>
      </c>
      <c r="C452" s="17" t="s">
        <v>347</v>
      </c>
      <c r="D452" s="20" t="s">
        <v>387</v>
      </c>
      <c r="E452" s="11" t="n">
        <v>110</v>
      </c>
      <c r="F452" s="18" t="n">
        <f aca="false">Прил_4!G420</f>
        <v>9884</v>
      </c>
      <c r="G452" s="18" t="n">
        <f aca="false">Прил_4!H420</f>
        <v>9884</v>
      </c>
      <c r="H452" s="18" t="n">
        <f aca="false">Прил_4!I420</f>
        <v>9884</v>
      </c>
    </row>
    <row r="453" customFormat="false" ht="30" hidden="false" customHeight="false" outlineLevel="0" collapsed="false">
      <c r="A453" s="21" t="s">
        <v>41</v>
      </c>
      <c r="B453" s="17" t="s">
        <v>46</v>
      </c>
      <c r="C453" s="17" t="s">
        <v>347</v>
      </c>
      <c r="D453" s="20" t="s">
        <v>387</v>
      </c>
      <c r="E453" s="11" t="n">
        <v>200</v>
      </c>
      <c r="F453" s="18" t="n">
        <f aca="false">F454</f>
        <v>195</v>
      </c>
      <c r="G453" s="18" t="n">
        <f aca="false">G454</f>
        <v>595</v>
      </c>
      <c r="H453" s="18" t="n">
        <f aca="false">H454</f>
        <v>595</v>
      </c>
    </row>
    <row r="454" customFormat="false" ht="30" hidden="false" customHeight="false" outlineLevel="0" collapsed="false">
      <c r="A454" s="21" t="s">
        <v>43</v>
      </c>
      <c r="B454" s="17" t="s">
        <v>46</v>
      </c>
      <c r="C454" s="17" t="s">
        <v>347</v>
      </c>
      <c r="D454" s="20" t="s">
        <v>387</v>
      </c>
      <c r="E454" s="11" t="n">
        <v>240</v>
      </c>
      <c r="F454" s="18" t="n">
        <f aca="false">Прил_4!G422</f>
        <v>195</v>
      </c>
      <c r="G454" s="18" t="n">
        <f aca="false">Прил_4!H422</f>
        <v>595</v>
      </c>
      <c r="H454" s="18" t="n">
        <f aca="false">Прил_4!I422</f>
        <v>595</v>
      </c>
    </row>
    <row r="455" customFormat="false" ht="15" hidden="false" customHeight="false" outlineLevel="0" collapsed="false">
      <c r="A455" s="19" t="s">
        <v>81</v>
      </c>
      <c r="B455" s="17" t="s">
        <v>46</v>
      </c>
      <c r="C455" s="17" t="s">
        <v>347</v>
      </c>
      <c r="D455" s="20" t="s">
        <v>82</v>
      </c>
      <c r="E455" s="18"/>
      <c r="F455" s="18" t="n">
        <f aca="false">F456</f>
        <v>7.2</v>
      </c>
      <c r="G455" s="18" t="n">
        <f aca="false">G456</f>
        <v>0</v>
      </c>
      <c r="H455" s="18" t="n">
        <f aca="false">H456</f>
        <v>0</v>
      </c>
    </row>
    <row r="456" customFormat="false" ht="15" hidden="false" customHeight="false" outlineLevel="0" collapsed="false">
      <c r="A456" s="19" t="s">
        <v>83</v>
      </c>
      <c r="B456" s="17" t="s">
        <v>46</v>
      </c>
      <c r="C456" s="17" t="s">
        <v>347</v>
      </c>
      <c r="D456" s="20" t="s">
        <v>84</v>
      </c>
      <c r="E456" s="17"/>
      <c r="F456" s="18" t="n">
        <f aca="false">F457</f>
        <v>7.2</v>
      </c>
      <c r="G456" s="18" t="n">
        <f aca="false">G457</f>
        <v>0</v>
      </c>
      <c r="H456" s="18" t="n">
        <f aca="false">H457</f>
        <v>0</v>
      </c>
    </row>
    <row r="457" customFormat="false" ht="30" hidden="false" customHeight="false" outlineLevel="0" collapsed="false">
      <c r="A457" s="21" t="s">
        <v>41</v>
      </c>
      <c r="B457" s="17" t="s">
        <v>46</v>
      </c>
      <c r="C457" s="17" t="s">
        <v>347</v>
      </c>
      <c r="D457" s="20" t="s">
        <v>84</v>
      </c>
      <c r="E457" s="17" t="s">
        <v>42</v>
      </c>
      <c r="F457" s="18" t="n">
        <f aca="false">F458</f>
        <v>7.2</v>
      </c>
      <c r="G457" s="18" t="n">
        <f aca="false">G458</f>
        <v>0</v>
      </c>
      <c r="H457" s="18" t="n">
        <f aca="false">H458</f>
        <v>0</v>
      </c>
    </row>
    <row r="458" customFormat="false" ht="30" hidden="false" customHeight="false" outlineLevel="0" collapsed="false">
      <c r="A458" s="21" t="s">
        <v>43</v>
      </c>
      <c r="B458" s="17" t="s">
        <v>46</v>
      </c>
      <c r="C458" s="17" t="s">
        <v>347</v>
      </c>
      <c r="D458" s="20" t="s">
        <v>84</v>
      </c>
      <c r="E458" s="17" t="s">
        <v>44</v>
      </c>
      <c r="F458" s="18" t="n">
        <f aca="false">Прил_4!G426</f>
        <v>7.2</v>
      </c>
      <c r="G458" s="18" t="n">
        <f aca="false">Прил_4!H426</f>
        <v>0</v>
      </c>
      <c r="H458" s="18" t="n">
        <f aca="false">Прил_4!I426</f>
        <v>0</v>
      </c>
    </row>
    <row r="459" customFormat="false" ht="15.6" hidden="false" customHeight="false" outlineLevel="0" collapsed="false">
      <c r="A459" s="13" t="s">
        <v>388</v>
      </c>
      <c r="B459" s="14" t="s">
        <v>260</v>
      </c>
      <c r="C459" s="14"/>
      <c r="D459" s="14"/>
      <c r="E459" s="14"/>
      <c r="F459" s="15" t="n">
        <f aca="false">F460+F473+F509+F575</f>
        <v>408047.3</v>
      </c>
      <c r="G459" s="15" t="n">
        <f aca="false">G460+G473+G509+G575</f>
        <v>582572.4</v>
      </c>
      <c r="H459" s="15" t="n">
        <f aca="false">H460+H473+H509+H575</f>
        <v>268506.1</v>
      </c>
    </row>
    <row r="460" customFormat="false" ht="15" hidden="false" customHeight="false" outlineLevel="0" collapsed="false">
      <c r="A460" s="16" t="s">
        <v>389</v>
      </c>
      <c r="B460" s="17" t="s">
        <v>260</v>
      </c>
      <c r="C460" s="17" t="s">
        <v>16</v>
      </c>
      <c r="D460" s="17"/>
      <c r="E460" s="17"/>
      <c r="F460" s="18" t="n">
        <f aca="false">F461</f>
        <v>5044.5</v>
      </c>
      <c r="G460" s="18" t="n">
        <f aca="false">G461</f>
        <v>1678.9</v>
      </c>
      <c r="H460" s="18" t="n">
        <f aca="false">H461</f>
        <v>1300</v>
      </c>
    </row>
    <row r="461" customFormat="false" ht="30" hidden="false" customHeight="false" outlineLevel="0" collapsed="false">
      <c r="A461" s="19" t="s">
        <v>298</v>
      </c>
      <c r="B461" s="17" t="s">
        <v>260</v>
      </c>
      <c r="C461" s="17" t="s">
        <v>16</v>
      </c>
      <c r="D461" s="20" t="s">
        <v>299</v>
      </c>
      <c r="E461" s="17"/>
      <c r="F461" s="18" t="n">
        <f aca="false">F462</f>
        <v>5044.5</v>
      </c>
      <c r="G461" s="18" t="n">
        <f aca="false">G462</f>
        <v>1678.9</v>
      </c>
      <c r="H461" s="18" t="n">
        <f aca="false">H462</f>
        <v>1300</v>
      </c>
    </row>
    <row r="462" customFormat="false" ht="30" hidden="false" customHeight="false" outlineLevel="0" collapsed="false">
      <c r="A462" s="19" t="s">
        <v>390</v>
      </c>
      <c r="B462" s="17" t="s">
        <v>260</v>
      </c>
      <c r="C462" s="17" t="s">
        <v>16</v>
      </c>
      <c r="D462" s="20" t="s">
        <v>391</v>
      </c>
      <c r="E462" s="17"/>
      <c r="F462" s="18" t="n">
        <f aca="false">F463</f>
        <v>5044.5</v>
      </c>
      <c r="G462" s="18" t="n">
        <f aca="false">G463</f>
        <v>1678.9</v>
      </c>
      <c r="H462" s="18" t="n">
        <f aca="false">H463</f>
        <v>1300</v>
      </c>
    </row>
    <row r="463" customFormat="false" ht="30" hidden="false" customHeight="false" outlineLevel="0" collapsed="false">
      <c r="A463" s="23" t="s">
        <v>392</v>
      </c>
      <c r="B463" s="17" t="s">
        <v>260</v>
      </c>
      <c r="C463" s="17" t="s">
        <v>16</v>
      </c>
      <c r="D463" s="20" t="s">
        <v>393</v>
      </c>
      <c r="E463" s="17"/>
      <c r="F463" s="18" t="n">
        <f aca="false">F464+F467+F470</f>
        <v>5044.5</v>
      </c>
      <c r="G463" s="18" t="n">
        <f aca="false">G464+G467+G470</f>
        <v>1678.9</v>
      </c>
      <c r="H463" s="18" t="n">
        <f aca="false">H464+H467+H470</f>
        <v>1300</v>
      </c>
    </row>
    <row r="464" customFormat="false" ht="30" hidden="false" customHeight="false" outlineLevel="0" collapsed="false">
      <c r="A464" s="23" t="s">
        <v>394</v>
      </c>
      <c r="B464" s="17" t="s">
        <v>260</v>
      </c>
      <c r="C464" s="17" t="s">
        <v>16</v>
      </c>
      <c r="D464" s="20" t="s">
        <v>395</v>
      </c>
      <c r="E464" s="17"/>
      <c r="F464" s="18" t="n">
        <f aca="false">F465</f>
        <v>0</v>
      </c>
      <c r="G464" s="18" t="n">
        <f aca="false">G465</f>
        <v>576.1</v>
      </c>
      <c r="H464" s="18" t="n">
        <f aca="false">H465</f>
        <v>1000</v>
      </c>
    </row>
    <row r="465" customFormat="false" ht="15" hidden="false" customHeight="false" outlineLevel="0" collapsed="false">
      <c r="A465" s="25" t="s">
        <v>65</v>
      </c>
      <c r="B465" s="17" t="s">
        <v>260</v>
      </c>
      <c r="C465" s="17" t="s">
        <v>16</v>
      </c>
      <c r="D465" s="20" t="s">
        <v>395</v>
      </c>
      <c r="E465" s="17" t="s">
        <v>66</v>
      </c>
      <c r="F465" s="18" t="n">
        <f aca="false">F466</f>
        <v>0</v>
      </c>
      <c r="G465" s="18" t="n">
        <f aca="false">G466</f>
        <v>576.1</v>
      </c>
      <c r="H465" s="18" t="n">
        <f aca="false">H466</f>
        <v>1000</v>
      </c>
    </row>
    <row r="466" customFormat="false" ht="45" hidden="false" customHeight="false" outlineLevel="0" collapsed="false">
      <c r="A466" s="25" t="s">
        <v>396</v>
      </c>
      <c r="B466" s="17" t="s">
        <v>260</v>
      </c>
      <c r="C466" s="17" t="s">
        <v>16</v>
      </c>
      <c r="D466" s="20" t="s">
        <v>395</v>
      </c>
      <c r="E466" s="17" t="s">
        <v>359</v>
      </c>
      <c r="F466" s="18" t="n">
        <f aca="false">Прил_4!G434</f>
        <v>0</v>
      </c>
      <c r="G466" s="18" t="n">
        <f aca="false">Прил_4!H434</f>
        <v>576.1</v>
      </c>
      <c r="H466" s="18" t="n">
        <f aca="false">Прил_4!I434</f>
        <v>1000</v>
      </c>
    </row>
    <row r="467" customFormat="false" ht="30" hidden="false" customHeight="false" outlineLevel="0" collapsed="false">
      <c r="A467" s="23" t="s">
        <v>397</v>
      </c>
      <c r="B467" s="17" t="s">
        <v>260</v>
      </c>
      <c r="C467" s="17" t="s">
        <v>16</v>
      </c>
      <c r="D467" s="20" t="s">
        <v>398</v>
      </c>
      <c r="E467" s="17"/>
      <c r="F467" s="18" t="n">
        <f aca="false">F468</f>
        <v>0</v>
      </c>
      <c r="G467" s="18" t="n">
        <f aca="false">G468</f>
        <v>300</v>
      </c>
      <c r="H467" s="18" t="n">
        <f aca="false">H468</f>
        <v>300</v>
      </c>
    </row>
    <row r="468" customFormat="false" ht="15" hidden="false" customHeight="false" outlineLevel="0" collapsed="false">
      <c r="A468" s="25" t="s">
        <v>65</v>
      </c>
      <c r="B468" s="17" t="s">
        <v>260</v>
      </c>
      <c r="C468" s="17" t="s">
        <v>16</v>
      </c>
      <c r="D468" s="20" t="s">
        <v>398</v>
      </c>
      <c r="E468" s="17" t="s">
        <v>66</v>
      </c>
      <c r="F468" s="18" t="n">
        <f aca="false">F469</f>
        <v>0</v>
      </c>
      <c r="G468" s="18" t="n">
        <f aca="false">G469</f>
        <v>300</v>
      </c>
      <c r="H468" s="18" t="n">
        <f aca="false">H469</f>
        <v>300</v>
      </c>
    </row>
    <row r="469" customFormat="false" ht="45" hidden="false" customHeight="false" outlineLevel="0" collapsed="false">
      <c r="A469" s="25" t="s">
        <v>396</v>
      </c>
      <c r="B469" s="17" t="s">
        <v>260</v>
      </c>
      <c r="C469" s="17" t="s">
        <v>16</v>
      </c>
      <c r="D469" s="20" t="s">
        <v>398</v>
      </c>
      <c r="E469" s="17" t="s">
        <v>359</v>
      </c>
      <c r="F469" s="18" t="n">
        <f aca="false">Прил_4!G437</f>
        <v>0</v>
      </c>
      <c r="G469" s="18" t="n">
        <f aca="false">Прил_4!H437</f>
        <v>300</v>
      </c>
      <c r="H469" s="18" t="n">
        <f aca="false">Прил_4!I437</f>
        <v>300</v>
      </c>
    </row>
    <row r="470" customFormat="false" ht="15" hidden="false" customHeight="false" outlineLevel="0" collapsed="false">
      <c r="A470" s="23" t="s">
        <v>399</v>
      </c>
      <c r="B470" s="17" t="s">
        <v>260</v>
      </c>
      <c r="C470" s="17" t="s">
        <v>16</v>
      </c>
      <c r="D470" s="20" t="s">
        <v>400</v>
      </c>
      <c r="E470" s="24"/>
      <c r="F470" s="18" t="n">
        <f aca="false">F471</f>
        <v>5044.5</v>
      </c>
      <c r="G470" s="18" t="n">
        <f aca="false">G471</f>
        <v>802.8</v>
      </c>
      <c r="H470" s="18" t="n">
        <f aca="false">H471</f>
        <v>0</v>
      </c>
    </row>
    <row r="471" customFormat="false" ht="15" hidden="false" customHeight="false" outlineLevel="0" collapsed="false">
      <c r="A471" s="25" t="s">
        <v>65</v>
      </c>
      <c r="B471" s="17" t="s">
        <v>260</v>
      </c>
      <c r="C471" s="17" t="s">
        <v>16</v>
      </c>
      <c r="D471" s="20" t="s">
        <v>400</v>
      </c>
      <c r="E471" s="17" t="n">
        <v>800</v>
      </c>
      <c r="F471" s="18" t="n">
        <f aca="false">F472</f>
        <v>5044.5</v>
      </c>
      <c r="G471" s="18" t="n">
        <f aca="false">G472</f>
        <v>802.8</v>
      </c>
      <c r="H471" s="18" t="n">
        <f aca="false">H472</f>
        <v>0</v>
      </c>
    </row>
    <row r="472" customFormat="false" ht="45" hidden="false" customHeight="false" outlineLevel="0" collapsed="false">
      <c r="A472" s="25" t="s">
        <v>396</v>
      </c>
      <c r="B472" s="17" t="s">
        <v>260</v>
      </c>
      <c r="C472" s="17" t="s">
        <v>16</v>
      </c>
      <c r="D472" s="20" t="s">
        <v>400</v>
      </c>
      <c r="E472" s="17" t="n">
        <v>810</v>
      </c>
      <c r="F472" s="18" t="n">
        <f aca="false">Прил_4!G440</f>
        <v>5044.5</v>
      </c>
      <c r="G472" s="18" t="n">
        <f aca="false">Прил_4!H440</f>
        <v>802.8</v>
      </c>
      <c r="H472" s="18" t="n">
        <f aca="false">Прил_4!I440</f>
        <v>0</v>
      </c>
    </row>
    <row r="473" customFormat="false" ht="15" hidden="false" customHeight="false" outlineLevel="0" collapsed="false">
      <c r="A473" s="25" t="s">
        <v>401</v>
      </c>
      <c r="B473" s="17" t="s">
        <v>260</v>
      </c>
      <c r="C473" s="17" t="s">
        <v>18</v>
      </c>
      <c r="D473" s="17"/>
      <c r="E473" s="17"/>
      <c r="F473" s="18" t="n">
        <f aca="false">F474+F499+F493+F505</f>
        <v>214172.4</v>
      </c>
      <c r="G473" s="18" t="n">
        <f aca="false">G474+G499+G493+G505</f>
        <v>190144.2</v>
      </c>
      <c r="H473" s="18" t="n">
        <f aca="false">H474+H499+H493+H505</f>
        <v>17603.8</v>
      </c>
    </row>
    <row r="474" customFormat="false" ht="30" hidden="false" customHeight="false" outlineLevel="0" collapsed="false">
      <c r="A474" s="19" t="s">
        <v>402</v>
      </c>
      <c r="B474" s="17" t="s">
        <v>260</v>
      </c>
      <c r="C474" s="17" t="s">
        <v>18</v>
      </c>
      <c r="D474" s="20" t="s">
        <v>403</v>
      </c>
      <c r="E474" s="17"/>
      <c r="F474" s="18" t="n">
        <f aca="false">F480+F488+F475</f>
        <v>204330.4</v>
      </c>
      <c r="G474" s="18" t="n">
        <f aca="false">G480+G488+G475</f>
        <v>176051.2</v>
      </c>
      <c r="H474" s="18" t="n">
        <f aca="false">H480+H488+H475</f>
        <v>5562.4</v>
      </c>
    </row>
    <row r="475" customFormat="false" ht="15" hidden="false" customHeight="false" outlineLevel="0" collapsed="false">
      <c r="A475" s="19" t="s">
        <v>404</v>
      </c>
      <c r="B475" s="17" t="s">
        <v>260</v>
      </c>
      <c r="C475" s="17" t="s">
        <v>18</v>
      </c>
      <c r="D475" s="20" t="s">
        <v>405</v>
      </c>
      <c r="E475" s="17"/>
      <c r="F475" s="18" t="n">
        <f aca="false">F476</f>
        <v>202554.8</v>
      </c>
      <c r="G475" s="18" t="n">
        <f aca="false">G476</f>
        <v>172475.4</v>
      </c>
      <c r="H475" s="18" t="n">
        <f aca="false">H476</f>
        <v>0</v>
      </c>
    </row>
    <row r="476" customFormat="false" ht="15" hidden="false" customHeight="false" outlineLevel="0" collapsed="false">
      <c r="A476" s="23" t="s">
        <v>406</v>
      </c>
      <c r="B476" s="17" t="s">
        <v>260</v>
      </c>
      <c r="C476" s="17" t="s">
        <v>18</v>
      </c>
      <c r="D476" s="20" t="s">
        <v>407</v>
      </c>
      <c r="E476" s="17"/>
      <c r="F476" s="18" t="n">
        <f aca="false">F477</f>
        <v>202554.8</v>
      </c>
      <c r="G476" s="18" t="n">
        <f aca="false">G477</f>
        <v>172475.4</v>
      </c>
      <c r="H476" s="18" t="n">
        <f aca="false">H477</f>
        <v>0</v>
      </c>
    </row>
    <row r="477" customFormat="false" ht="30" hidden="false" customHeight="false" outlineLevel="0" collapsed="false">
      <c r="A477" s="23" t="s">
        <v>408</v>
      </c>
      <c r="B477" s="17" t="s">
        <v>260</v>
      </c>
      <c r="C477" s="17" t="s">
        <v>18</v>
      </c>
      <c r="D477" s="20" t="s">
        <v>409</v>
      </c>
      <c r="E477" s="17"/>
      <c r="F477" s="18" t="n">
        <f aca="false">F478</f>
        <v>202554.8</v>
      </c>
      <c r="G477" s="18" t="n">
        <f aca="false">G478</f>
        <v>172475.4</v>
      </c>
      <c r="H477" s="18" t="n">
        <f aca="false">H478</f>
        <v>0</v>
      </c>
    </row>
    <row r="478" customFormat="false" ht="30" hidden="false" customHeight="false" outlineLevel="0" collapsed="false">
      <c r="A478" s="21" t="s">
        <v>410</v>
      </c>
      <c r="B478" s="17" t="s">
        <v>260</v>
      </c>
      <c r="C478" s="17" t="s">
        <v>18</v>
      </c>
      <c r="D478" s="20" t="s">
        <v>409</v>
      </c>
      <c r="E478" s="17" t="s">
        <v>411</v>
      </c>
      <c r="F478" s="18" t="n">
        <f aca="false">F479</f>
        <v>202554.8</v>
      </c>
      <c r="G478" s="18" t="n">
        <f aca="false">G479</f>
        <v>172475.4</v>
      </c>
      <c r="H478" s="18" t="n">
        <f aca="false">H479</f>
        <v>0</v>
      </c>
    </row>
    <row r="479" customFormat="false" ht="15" hidden="false" customHeight="false" outlineLevel="0" collapsed="false">
      <c r="A479" s="21" t="s">
        <v>412</v>
      </c>
      <c r="B479" s="17" t="s">
        <v>260</v>
      </c>
      <c r="C479" s="17" t="s">
        <v>18</v>
      </c>
      <c r="D479" s="20" t="s">
        <v>409</v>
      </c>
      <c r="E479" s="17" t="s">
        <v>413</v>
      </c>
      <c r="F479" s="18" t="n">
        <f aca="false">Прил_4!G447</f>
        <v>202554.8</v>
      </c>
      <c r="G479" s="18" t="n">
        <f aca="false">Прил_4!H447</f>
        <v>172475.4</v>
      </c>
      <c r="H479" s="18" t="n">
        <f aca="false">Прил_4!I447</f>
        <v>0</v>
      </c>
    </row>
    <row r="480" customFormat="false" ht="30" hidden="false" customHeight="false" outlineLevel="0" collapsed="false">
      <c r="A480" s="19" t="s">
        <v>414</v>
      </c>
      <c r="B480" s="17" t="s">
        <v>260</v>
      </c>
      <c r="C480" s="17" t="s">
        <v>18</v>
      </c>
      <c r="D480" s="20" t="s">
        <v>415</v>
      </c>
      <c r="E480" s="17"/>
      <c r="F480" s="18" t="n">
        <f aca="false">F481</f>
        <v>1575.6</v>
      </c>
      <c r="G480" s="18" t="n">
        <f aca="false">G481</f>
        <v>3375.8</v>
      </c>
      <c r="H480" s="18" t="n">
        <f aca="false">H481</f>
        <v>5362.4</v>
      </c>
    </row>
    <row r="481" customFormat="false" ht="60" hidden="false" customHeight="false" outlineLevel="0" collapsed="false">
      <c r="A481" s="23" t="s">
        <v>416</v>
      </c>
      <c r="B481" s="17" t="s">
        <v>260</v>
      </c>
      <c r="C481" s="17" t="s">
        <v>18</v>
      </c>
      <c r="D481" s="20" t="s">
        <v>417</v>
      </c>
      <c r="E481" s="24"/>
      <c r="F481" s="18" t="n">
        <f aca="false">F482+F485</f>
        <v>1575.6</v>
      </c>
      <c r="G481" s="18" t="n">
        <f aca="false">G482+G485</f>
        <v>3375.8</v>
      </c>
      <c r="H481" s="18" t="n">
        <f aca="false">H482+H485</f>
        <v>5362.4</v>
      </c>
    </row>
    <row r="482" customFormat="false" ht="45" hidden="false" customHeight="false" outlineLevel="0" collapsed="false">
      <c r="A482" s="22" t="s">
        <v>418</v>
      </c>
      <c r="B482" s="17" t="s">
        <v>260</v>
      </c>
      <c r="C482" s="17" t="s">
        <v>18</v>
      </c>
      <c r="D482" s="20" t="s">
        <v>419</v>
      </c>
      <c r="E482" s="24"/>
      <c r="F482" s="18" t="n">
        <f aca="false">F483</f>
        <v>1575.6</v>
      </c>
      <c r="G482" s="18" t="n">
        <f aca="false">G483</f>
        <v>1575.6</v>
      </c>
      <c r="H482" s="18" t="n">
        <f aca="false">H483</f>
        <v>1622.8</v>
      </c>
    </row>
    <row r="483" customFormat="false" ht="30" hidden="false" customHeight="false" outlineLevel="0" collapsed="false">
      <c r="A483" s="21" t="s">
        <v>41</v>
      </c>
      <c r="B483" s="17" t="s">
        <v>260</v>
      </c>
      <c r="C483" s="17" t="s">
        <v>18</v>
      </c>
      <c r="D483" s="20" t="s">
        <v>419</v>
      </c>
      <c r="E483" s="17" t="s">
        <v>42</v>
      </c>
      <c r="F483" s="18" t="n">
        <f aca="false">F484</f>
        <v>1575.6</v>
      </c>
      <c r="G483" s="18" t="n">
        <f aca="false">G484</f>
        <v>1575.6</v>
      </c>
      <c r="H483" s="18" t="n">
        <f aca="false">H484</f>
        <v>1622.8</v>
      </c>
    </row>
    <row r="484" customFormat="false" ht="30" hidden="false" customHeight="false" outlineLevel="0" collapsed="false">
      <c r="A484" s="21" t="s">
        <v>43</v>
      </c>
      <c r="B484" s="17" t="s">
        <v>260</v>
      </c>
      <c r="C484" s="17" t="s">
        <v>18</v>
      </c>
      <c r="D484" s="20" t="s">
        <v>419</v>
      </c>
      <c r="E484" s="17" t="s">
        <v>44</v>
      </c>
      <c r="F484" s="18" t="n">
        <f aca="false">Прил_4!G452</f>
        <v>1575.6</v>
      </c>
      <c r="G484" s="18" t="n">
        <f aca="false">Прил_4!H452</f>
        <v>1575.6</v>
      </c>
      <c r="H484" s="18" t="n">
        <f aca="false">Прил_4!I452</f>
        <v>1622.8</v>
      </c>
    </row>
    <row r="485" customFormat="false" ht="60" hidden="false" customHeight="false" outlineLevel="0" collapsed="false">
      <c r="A485" s="41" t="s">
        <v>420</v>
      </c>
      <c r="B485" s="17" t="s">
        <v>260</v>
      </c>
      <c r="C485" s="17" t="s">
        <v>18</v>
      </c>
      <c r="D485" s="20" t="s">
        <v>421</v>
      </c>
      <c r="E485" s="24"/>
      <c r="F485" s="18" t="n">
        <f aca="false">F486</f>
        <v>0</v>
      </c>
      <c r="G485" s="18" t="n">
        <f aca="false">G486</f>
        <v>1800.2</v>
      </c>
      <c r="H485" s="18" t="n">
        <f aca="false">H486</f>
        <v>3739.6</v>
      </c>
    </row>
    <row r="486" customFormat="false" ht="30" hidden="false" customHeight="false" outlineLevel="0" collapsed="false">
      <c r="A486" s="21" t="s">
        <v>41</v>
      </c>
      <c r="B486" s="17" t="s">
        <v>260</v>
      </c>
      <c r="C486" s="17" t="s">
        <v>18</v>
      </c>
      <c r="D486" s="20" t="s">
        <v>421</v>
      </c>
      <c r="E486" s="17" t="s">
        <v>42</v>
      </c>
      <c r="F486" s="18" t="n">
        <f aca="false">F487</f>
        <v>0</v>
      </c>
      <c r="G486" s="18" t="n">
        <f aca="false">G487</f>
        <v>1800.2</v>
      </c>
      <c r="H486" s="18" t="n">
        <f aca="false">H487</f>
        <v>3739.6</v>
      </c>
    </row>
    <row r="487" customFormat="false" ht="30" hidden="false" customHeight="false" outlineLevel="0" collapsed="false">
      <c r="A487" s="21" t="s">
        <v>43</v>
      </c>
      <c r="B487" s="17" t="s">
        <v>260</v>
      </c>
      <c r="C487" s="17" t="s">
        <v>18</v>
      </c>
      <c r="D487" s="20" t="s">
        <v>421</v>
      </c>
      <c r="E487" s="17" t="s">
        <v>44</v>
      </c>
      <c r="F487" s="18" t="n">
        <f aca="false">Прил_4!G455</f>
        <v>0</v>
      </c>
      <c r="G487" s="18" t="n">
        <f aca="false">Прил_4!H455</f>
        <v>1800.2</v>
      </c>
      <c r="H487" s="18" t="n">
        <f aca="false">Прил_4!I455</f>
        <v>3739.6</v>
      </c>
    </row>
    <row r="488" customFormat="false" ht="30" hidden="false" customHeight="false" outlineLevel="0" collapsed="false">
      <c r="A488" s="19" t="s">
        <v>422</v>
      </c>
      <c r="B488" s="17" t="s">
        <v>260</v>
      </c>
      <c r="C488" s="17" t="s">
        <v>18</v>
      </c>
      <c r="D488" s="20" t="s">
        <v>423</v>
      </c>
      <c r="E488" s="17"/>
      <c r="F488" s="18" t="n">
        <f aca="false">F489</f>
        <v>200</v>
      </c>
      <c r="G488" s="18" t="n">
        <f aca="false">G489</f>
        <v>200</v>
      </c>
      <c r="H488" s="18" t="n">
        <f aca="false">H489</f>
        <v>200</v>
      </c>
    </row>
    <row r="489" customFormat="false" ht="30" hidden="false" customHeight="false" outlineLevel="0" collapsed="false">
      <c r="A489" s="33" t="s">
        <v>424</v>
      </c>
      <c r="B489" s="17" t="s">
        <v>260</v>
      </c>
      <c r="C489" s="17" t="s">
        <v>18</v>
      </c>
      <c r="D489" s="20" t="s">
        <v>425</v>
      </c>
      <c r="E489" s="24"/>
      <c r="F489" s="18" t="n">
        <f aca="false">F490</f>
        <v>200</v>
      </c>
      <c r="G489" s="18" t="n">
        <f aca="false">G490</f>
        <v>200</v>
      </c>
      <c r="H489" s="18" t="n">
        <f aca="false">H490</f>
        <v>200</v>
      </c>
    </row>
    <row r="490" customFormat="false" ht="45" hidden="false" customHeight="false" outlineLevel="0" collapsed="false">
      <c r="A490" s="22" t="s">
        <v>426</v>
      </c>
      <c r="B490" s="17" t="s">
        <v>260</v>
      </c>
      <c r="C490" s="17" t="s">
        <v>18</v>
      </c>
      <c r="D490" s="26" t="s">
        <v>427</v>
      </c>
      <c r="E490" s="24"/>
      <c r="F490" s="18" t="n">
        <f aca="false">F491</f>
        <v>200</v>
      </c>
      <c r="G490" s="18" t="n">
        <f aca="false">G491</f>
        <v>200</v>
      </c>
      <c r="H490" s="18" t="n">
        <f aca="false">H491</f>
        <v>200</v>
      </c>
    </row>
    <row r="491" customFormat="false" ht="30" hidden="false" customHeight="false" outlineLevel="0" collapsed="false">
      <c r="A491" s="21" t="s">
        <v>41</v>
      </c>
      <c r="B491" s="17" t="s">
        <v>260</v>
      </c>
      <c r="C491" s="17" t="s">
        <v>18</v>
      </c>
      <c r="D491" s="26" t="s">
        <v>427</v>
      </c>
      <c r="E491" s="17" t="s">
        <v>42</v>
      </c>
      <c r="F491" s="18" t="n">
        <f aca="false">F492</f>
        <v>200</v>
      </c>
      <c r="G491" s="18" t="n">
        <f aca="false">G492</f>
        <v>200</v>
      </c>
      <c r="H491" s="18" t="n">
        <f aca="false">H492</f>
        <v>200</v>
      </c>
    </row>
    <row r="492" customFormat="false" ht="30" hidden="false" customHeight="false" outlineLevel="0" collapsed="false">
      <c r="A492" s="21" t="s">
        <v>43</v>
      </c>
      <c r="B492" s="17" t="s">
        <v>260</v>
      </c>
      <c r="C492" s="17" t="s">
        <v>18</v>
      </c>
      <c r="D492" s="26" t="s">
        <v>427</v>
      </c>
      <c r="E492" s="17" t="s">
        <v>44</v>
      </c>
      <c r="F492" s="18" t="n">
        <f aca="false">Прил_4!G460</f>
        <v>200</v>
      </c>
      <c r="G492" s="18" t="n">
        <f aca="false">Прил_4!H460</f>
        <v>200</v>
      </c>
      <c r="H492" s="18" t="n">
        <f aca="false">Прил_4!I460</f>
        <v>200</v>
      </c>
    </row>
    <row r="493" customFormat="false" ht="15" hidden="false" customHeight="false" outlineLevel="0" collapsed="false">
      <c r="A493" s="19" t="s">
        <v>55</v>
      </c>
      <c r="B493" s="17" t="s">
        <v>260</v>
      </c>
      <c r="C493" s="17" t="s">
        <v>18</v>
      </c>
      <c r="D493" s="20" t="s">
        <v>56</v>
      </c>
      <c r="E493" s="17"/>
      <c r="F493" s="18" t="n">
        <f aca="false">F494</f>
        <v>8400</v>
      </c>
      <c r="G493" s="18" t="n">
        <f aca="false">G494</f>
        <v>0</v>
      </c>
      <c r="H493" s="18" t="n">
        <f aca="false">H494</f>
        <v>0</v>
      </c>
    </row>
    <row r="494" customFormat="false" ht="15" hidden="false" customHeight="false" outlineLevel="0" collapsed="false">
      <c r="A494" s="19" t="s">
        <v>57</v>
      </c>
      <c r="B494" s="17" t="s">
        <v>260</v>
      </c>
      <c r="C494" s="17" t="s">
        <v>18</v>
      </c>
      <c r="D494" s="20" t="s">
        <v>58</v>
      </c>
      <c r="E494" s="17"/>
      <c r="F494" s="18" t="n">
        <f aca="false">F495</f>
        <v>8400</v>
      </c>
      <c r="G494" s="18" t="n">
        <f aca="false">G495</f>
        <v>0</v>
      </c>
      <c r="H494" s="18" t="n">
        <f aca="false">H495</f>
        <v>0</v>
      </c>
    </row>
    <row r="495" customFormat="false" ht="45" hidden="false" customHeight="false" outlineLevel="0" collapsed="false">
      <c r="A495" s="23" t="s">
        <v>59</v>
      </c>
      <c r="B495" s="17" t="s">
        <v>260</v>
      </c>
      <c r="C495" s="17" t="s">
        <v>18</v>
      </c>
      <c r="D495" s="20" t="s">
        <v>60</v>
      </c>
      <c r="E495" s="17"/>
      <c r="F495" s="18" t="n">
        <f aca="false">F496</f>
        <v>8400</v>
      </c>
      <c r="G495" s="18" t="n">
        <f aca="false">G496</f>
        <v>0</v>
      </c>
      <c r="H495" s="18" t="n">
        <f aca="false">H496</f>
        <v>0</v>
      </c>
    </row>
    <row r="496" customFormat="false" ht="75" hidden="false" customHeight="false" outlineLevel="0" collapsed="false">
      <c r="A496" s="23" t="s">
        <v>61</v>
      </c>
      <c r="B496" s="17" t="s">
        <v>260</v>
      </c>
      <c r="C496" s="17" t="s">
        <v>18</v>
      </c>
      <c r="D496" s="20" t="s">
        <v>62</v>
      </c>
      <c r="E496" s="17"/>
      <c r="F496" s="18" t="n">
        <f aca="false">F497</f>
        <v>8400</v>
      </c>
      <c r="G496" s="18" t="n">
        <f aca="false">G497</f>
        <v>0</v>
      </c>
      <c r="H496" s="18" t="n">
        <f aca="false">H497</f>
        <v>0</v>
      </c>
    </row>
    <row r="497" customFormat="false" ht="30" hidden="false" customHeight="false" outlineLevel="0" collapsed="false">
      <c r="A497" s="21" t="s">
        <v>41</v>
      </c>
      <c r="B497" s="17" t="s">
        <v>260</v>
      </c>
      <c r="C497" s="17" t="s">
        <v>18</v>
      </c>
      <c r="D497" s="20" t="s">
        <v>62</v>
      </c>
      <c r="E497" s="17" t="s">
        <v>42</v>
      </c>
      <c r="F497" s="18" t="n">
        <f aca="false">F498</f>
        <v>8400</v>
      </c>
      <c r="G497" s="18" t="n">
        <f aca="false">G498</f>
        <v>0</v>
      </c>
      <c r="H497" s="18" t="n">
        <f aca="false">H498</f>
        <v>0</v>
      </c>
    </row>
    <row r="498" customFormat="false" ht="30" hidden="false" customHeight="false" outlineLevel="0" collapsed="false">
      <c r="A498" s="21" t="s">
        <v>43</v>
      </c>
      <c r="B498" s="17" t="s">
        <v>260</v>
      </c>
      <c r="C498" s="17" t="s">
        <v>18</v>
      </c>
      <c r="D498" s="20" t="s">
        <v>62</v>
      </c>
      <c r="E498" s="17" t="s">
        <v>44</v>
      </c>
      <c r="F498" s="18" t="n">
        <f aca="false">Прил_4!G466</f>
        <v>8400</v>
      </c>
      <c r="G498" s="18" t="n">
        <f aca="false">Прил_4!H466</f>
        <v>0</v>
      </c>
      <c r="H498" s="18" t="n">
        <f aca="false">Прил_4!I466</f>
        <v>0</v>
      </c>
    </row>
    <row r="499" customFormat="false" ht="30" hidden="false" customHeight="false" outlineLevel="0" collapsed="false">
      <c r="A499" s="19" t="s">
        <v>298</v>
      </c>
      <c r="B499" s="17" t="s">
        <v>260</v>
      </c>
      <c r="C499" s="17" t="s">
        <v>18</v>
      </c>
      <c r="D499" s="20" t="s">
        <v>299</v>
      </c>
      <c r="E499" s="17"/>
      <c r="F499" s="18" t="n">
        <f aca="false">F500</f>
        <v>0</v>
      </c>
      <c r="G499" s="18" t="n">
        <f aca="false">G500</f>
        <v>14093</v>
      </c>
      <c r="H499" s="18" t="n">
        <f aca="false">H500</f>
        <v>12041.4</v>
      </c>
    </row>
    <row r="500" customFormat="false" ht="15" hidden="false" customHeight="false" outlineLevel="0" collapsed="false">
      <c r="A500" s="19" t="s">
        <v>300</v>
      </c>
      <c r="B500" s="17" t="s">
        <v>260</v>
      </c>
      <c r="C500" s="17" t="s">
        <v>18</v>
      </c>
      <c r="D500" s="20" t="s">
        <v>301</v>
      </c>
      <c r="E500" s="17"/>
      <c r="F500" s="18" t="n">
        <f aca="false">F501</f>
        <v>0</v>
      </c>
      <c r="G500" s="18" t="n">
        <f aca="false">G501</f>
        <v>14093</v>
      </c>
      <c r="H500" s="18" t="n">
        <f aca="false">H501</f>
        <v>12041.4</v>
      </c>
    </row>
    <row r="501" customFormat="false" ht="30" hidden="false" customHeight="false" outlineLevel="0" collapsed="false">
      <c r="A501" s="23" t="s">
        <v>302</v>
      </c>
      <c r="B501" s="17" t="s">
        <v>260</v>
      </c>
      <c r="C501" s="17" t="s">
        <v>18</v>
      </c>
      <c r="D501" s="20" t="s">
        <v>303</v>
      </c>
      <c r="E501" s="17"/>
      <c r="F501" s="18" t="n">
        <f aca="false">F502</f>
        <v>0</v>
      </c>
      <c r="G501" s="18" t="n">
        <f aca="false">G502</f>
        <v>14093</v>
      </c>
      <c r="H501" s="18" t="n">
        <f aca="false">H502</f>
        <v>12041.4</v>
      </c>
    </row>
    <row r="502" customFormat="false" ht="15" hidden="false" customHeight="false" outlineLevel="0" collapsed="false">
      <c r="A502" s="23" t="s">
        <v>428</v>
      </c>
      <c r="B502" s="17" t="s">
        <v>260</v>
      </c>
      <c r="C502" s="17" t="s">
        <v>18</v>
      </c>
      <c r="D502" s="20" t="s">
        <v>429</v>
      </c>
      <c r="E502" s="24"/>
      <c r="F502" s="18" t="n">
        <f aca="false">F503</f>
        <v>0</v>
      </c>
      <c r="G502" s="18" t="n">
        <f aca="false">G503</f>
        <v>14093</v>
      </c>
      <c r="H502" s="18" t="n">
        <f aca="false">H503</f>
        <v>12041.4</v>
      </c>
    </row>
    <row r="503" customFormat="false" ht="30" hidden="false" customHeight="false" outlineLevel="0" collapsed="false">
      <c r="A503" s="21" t="s">
        <v>137</v>
      </c>
      <c r="B503" s="17" t="s">
        <v>260</v>
      </c>
      <c r="C503" s="17" t="s">
        <v>18</v>
      </c>
      <c r="D503" s="20" t="s">
        <v>429</v>
      </c>
      <c r="E503" s="17" t="n">
        <v>600</v>
      </c>
      <c r="F503" s="18" t="n">
        <f aca="false">F504</f>
        <v>0</v>
      </c>
      <c r="G503" s="18" t="n">
        <f aca="false">G504</f>
        <v>14093</v>
      </c>
      <c r="H503" s="18" t="n">
        <f aca="false">H504</f>
        <v>12041.4</v>
      </c>
    </row>
    <row r="504" customFormat="false" ht="15" hidden="false" customHeight="false" outlineLevel="0" collapsed="false">
      <c r="A504" s="21" t="s">
        <v>139</v>
      </c>
      <c r="B504" s="17" t="s">
        <v>260</v>
      </c>
      <c r="C504" s="17" t="s">
        <v>18</v>
      </c>
      <c r="D504" s="20" t="s">
        <v>429</v>
      </c>
      <c r="E504" s="17" t="n">
        <v>610</v>
      </c>
      <c r="F504" s="18" t="n">
        <f aca="false">Прил_4!G472</f>
        <v>0</v>
      </c>
      <c r="G504" s="18" t="n">
        <f aca="false">Прил_4!H472</f>
        <v>14093</v>
      </c>
      <c r="H504" s="18" t="n">
        <f aca="false">Прил_4!I472</f>
        <v>12041.4</v>
      </c>
    </row>
    <row r="505" customFormat="false" ht="15" hidden="false" customHeight="false" outlineLevel="0" collapsed="false">
      <c r="A505" s="19" t="s">
        <v>81</v>
      </c>
      <c r="B505" s="17" t="s">
        <v>260</v>
      </c>
      <c r="C505" s="17" t="s">
        <v>18</v>
      </c>
      <c r="D505" s="20" t="s">
        <v>82</v>
      </c>
      <c r="E505" s="17"/>
      <c r="F505" s="18" t="n">
        <f aca="false">F506</f>
        <v>1442</v>
      </c>
      <c r="G505" s="18" t="n">
        <f aca="false">G506</f>
        <v>0</v>
      </c>
      <c r="H505" s="18" t="n">
        <f aca="false">H506</f>
        <v>0</v>
      </c>
    </row>
    <row r="506" customFormat="false" ht="15" hidden="false" customHeight="false" outlineLevel="0" collapsed="false">
      <c r="A506" s="19" t="s">
        <v>83</v>
      </c>
      <c r="B506" s="17" t="s">
        <v>260</v>
      </c>
      <c r="C506" s="17" t="s">
        <v>18</v>
      </c>
      <c r="D506" s="20" t="s">
        <v>84</v>
      </c>
      <c r="E506" s="17"/>
      <c r="F506" s="18" t="n">
        <f aca="false">F507</f>
        <v>1442</v>
      </c>
      <c r="G506" s="18" t="n">
        <f aca="false">G507</f>
        <v>0</v>
      </c>
      <c r="H506" s="18" t="n">
        <f aca="false">H507</f>
        <v>0</v>
      </c>
    </row>
    <row r="507" customFormat="false" ht="30" hidden="false" customHeight="false" outlineLevel="0" collapsed="false">
      <c r="A507" s="21" t="s">
        <v>41</v>
      </c>
      <c r="B507" s="17" t="s">
        <v>260</v>
      </c>
      <c r="C507" s="17" t="s">
        <v>18</v>
      </c>
      <c r="D507" s="20" t="s">
        <v>84</v>
      </c>
      <c r="E507" s="11" t="n">
        <v>200</v>
      </c>
      <c r="F507" s="18" t="n">
        <f aca="false">F508</f>
        <v>1442</v>
      </c>
      <c r="G507" s="18" t="n">
        <f aca="false">G508</f>
        <v>0</v>
      </c>
      <c r="H507" s="18" t="n">
        <f aca="false">H508</f>
        <v>0</v>
      </c>
    </row>
    <row r="508" customFormat="false" ht="30" hidden="false" customHeight="false" outlineLevel="0" collapsed="false">
      <c r="A508" s="21" t="s">
        <v>43</v>
      </c>
      <c r="B508" s="17" t="s">
        <v>260</v>
      </c>
      <c r="C508" s="17" t="s">
        <v>18</v>
      </c>
      <c r="D508" s="20" t="s">
        <v>84</v>
      </c>
      <c r="E508" s="11" t="n">
        <v>240</v>
      </c>
      <c r="F508" s="18" t="n">
        <f aca="false">Прил_4!G476</f>
        <v>1442</v>
      </c>
      <c r="G508" s="18" t="n">
        <f aca="false">Прил_4!H476</f>
        <v>0</v>
      </c>
      <c r="H508" s="18" t="n">
        <f aca="false">Прил_4!I476</f>
        <v>0</v>
      </c>
    </row>
    <row r="509" customFormat="false" ht="15" hidden="false" customHeight="false" outlineLevel="0" collapsed="false">
      <c r="A509" s="16" t="s">
        <v>430</v>
      </c>
      <c r="B509" s="17" t="s">
        <v>260</v>
      </c>
      <c r="C509" s="17" t="s">
        <v>32</v>
      </c>
      <c r="D509" s="17"/>
      <c r="E509" s="17"/>
      <c r="F509" s="18" t="n">
        <f aca="false">F519+F524+F510+F566</f>
        <v>137272.4</v>
      </c>
      <c r="G509" s="18" t="n">
        <f aca="false">G519+G524+G510+G566</f>
        <v>346377.1</v>
      </c>
      <c r="H509" s="18" t="n">
        <f aca="false">H519+H524+H510+H566</f>
        <v>202731</v>
      </c>
    </row>
    <row r="510" customFormat="false" ht="30" hidden="false" customHeight="false" outlineLevel="0" collapsed="false">
      <c r="A510" s="19" t="s">
        <v>129</v>
      </c>
      <c r="B510" s="17" t="s">
        <v>260</v>
      </c>
      <c r="C510" s="17" t="s">
        <v>32</v>
      </c>
      <c r="D510" s="20" t="s">
        <v>130</v>
      </c>
      <c r="E510" s="17"/>
      <c r="F510" s="18" t="n">
        <f aca="false">F511</f>
        <v>4938</v>
      </c>
      <c r="G510" s="18" t="n">
        <f aca="false">G511</f>
        <v>6310</v>
      </c>
      <c r="H510" s="18" t="n">
        <f aca="false">H511</f>
        <v>7510</v>
      </c>
    </row>
    <row r="511" customFormat="false" ht="30" hidden="false" customHeight="false" outlineLevel="0" collapsed="false">
      <c r="A511" s="19" t="s">
        <v>131</v>
      </c>
      <c r="B511" s="17" t="s">
        <v>260</v>
      </c>
      <c r="C511" s="17" t="s">
        <v>32</v>
      </c>
      <c r="D511" s="20" t="s">
        <v>132</v>
      </c>
      <c r="E511" s="17"/>
      <c r="F511" s="18" t="n">
        <f aca="false">F512</f>
        <v>4938</v>
      </c>
      <c r="G511" s="18" t="n">
        <f aca="false">G512</f>
        <v>6310</v>
      </c>
      <c r="H511" s="18" t="n">
        <f aca="false">H512</f>
        <v>7510</v>
      </c>
    </row>
    <row r="512" customFormat="false" ht="30" hidden="false" customHeight="false" outlineLevel="0" collapsed="false">
      <c r="A512" s="23" t="s">
        <v>431</v>
      </c>
      <c r="B512" s="17" t="s">
        <v>260</v>
      </c>
      <c r="C512" s="17" t="s">
        <v>32</v>
      </c>
      <c r="D512" s="20" t="s">
        <v>432</v>
      </c>
      <c r="E512" s="17"/>
      <c r="F512" s="18" t="n">
        <f aca="false">F513+F516</f>
        <v>4938</v>
      </c>
      <c r="G512" s="18" t="n">
        <f aca="false">G513+G516</f>
        <v>6310</v>
      </c>
      <c r="H512" s="18" t="n">
        <f aca="false">H513+H516</f>
        <v>7510</v>
      </c>
    </row>
    <row r="513" customFormat="false" ht="15" hidden="false" customHeight="false" outlineLevel="0" collapsed="false">
      <c r="A513" s="42" t="s">
        <v>433</v>
      </c>
      <c r="B513" s="17" t="s">
        <v>260</v>
      </c>
      <c r="C513" s="17" t="s">
        <v>32</v>
      </c>
      <c r="D513" s="20" t="s">
        <v>434</v>
      </c>
      <c r="E513" s="17"/>
      <c r="F513" s="18" t="n">
        <f aca="false">F514</f>
        <v>4938</v>
      </c>
      <c r="G513" s="18" t="n">
        <f aca="false">G514</f>
        <v>6310</v>
      </c>
      <c r="H513" s="18" t="n">
        <f aca="false">H514</f>
        <v>6310</v>
      </c>
    </row>
    <row r="514" customFormat="false" ht="30" hidden="false" customHeight="false" outlineLevel="0" collapsed="false">
      <c r="A514" s="21" t="s">
        <v>41</v>
      </c>
      <c r="B514" s="17" t="s">
        <v>260</v>
      </c>
      <c r="C514" s="17" t="s">
        <v>32</v>
      </c>
      <c r="D514" s="20" t="s">
        <v>434</v>
      </c>
      <c r="E514" s="17" t="s">
        <v>42</v>
      </c>
      <c r="F514" s="18" t="n">
        <f aca="false">F515</f>
        <v>4938</v>
      </c>
      <c r="G514" s="18" t="n">
        <f aca="false">G515</f>
        <v>6310</v>
      </c>
      <c r="H514" s="18" t="n">
        <f aca="false">H515</f>
        <v>6310</v>
      </c>
    </row>
    <row r="515" customFormat="false" ht="30" hidden="false" customHeight="false" outlineLevel="0" collapsed="false">
      <c r="A515" s="21" t="s">
        <v>43</v>
      </c>
      <c r="B515" s="17" t="s">
        <v>260</v>
      </c>
      <c r="C515" s="17" t="s">
        <v>32</v>
      </c>
      <c r="D515" s="20" t="s">
        <v>434</v>
      </c>
      <c r="E515" s="17" t="s">
        <v>44</v>
      </c>
      <c r="F515" s="18" t="n">
        <f aca="false">Прил_4!G483</f>
        <v>4938</v>
      </c>
      <c r="G515" s="18" t="n">
        <f aca="false">Прил_4!H483</f>
        <v>6310</v>
      </c>
      <c r="H515" s="18" t="n">
        <f aca="false">Прил_4!I483</f>
        <v>6310</v>
      </c>
    </row>
    <row r="516" customFormat="false" ht="15" hidden="false" customHeight="false" outlineLevel="0" collapsed="false">
      <c r="A516" s="43" t="s">
        <v>435</v>
      </c>
      <c r="B516" s="17" t="s">
        <v>260</v>
      </c>
      <c r="C516" s="17" t="s">
        <v>32</v>
      </c>
      <c r="D516" s="17" t="s">
        <v>436</v>
      </c>
      <c r="E516" s="17"/>
      <c r="F516" s="18" t="n">
        <f aca="false">F517</f>
        <v>0</v>
      </c>
      <c r="G516" s="18" t="n">
        <f aca="false">G517</f>
        <v>0</v>
      </c>
      <c r="H516" s="18" t="n">
        <f aca="false">H517</f>
        <v>1200</v>
      </c>
    </row>
    <row r="517" customFormat="false" ht="30" hidden="false" customHeight="false" outlineLevel="0" collapsed="false">
      <c r="A517" s="21" t="s">
        <v>41</v>
      </c>
      <c r="B517" s="17" t="s">
        <v>260</v>
      </c>
      <c r="C517" s="17" t="s">
        <v>32</v>
      </c>
      <c r="D517" s="17" t="s">
        <v>436</v>
      </c>
      <c r="E517" s="17" t="s">
        <v>42</v>
      </c>
      <c r="F517" s="18" t="n">
        <f aca="false">F518</f>
        <v>0</v>
      </c>
      <c r="G517" s="18" t="n">
        <f aca="false">G518</f>
        <v>0</v>
      </c>
      <c r="H517" s="18" t="n">
        <f aca="false">H518</f>
        <v>1200</v>
      </c>
    </row>
    <row r="518" customFormat="false" ht="30" hidden="false" customHeight="false" outlineLevel="0" collapsed="false">
      <c r="A518" s="21" t="s">
        <v>43</v>
      </c>
      <c r="B518" s="17" t="s">
        <v>260</v>
      </c>
      <c r="C518" s="17" t="s">
        <v>32</v>
      </c>
      <c r="D518" s="17" t="s">
        <v>436</v>
      </c>
      <c r="E518" s="17" t="s">
        <v>44</v>
      </c>
      <c r="F518" s="18" t="n">
        <f aca="false">Прил_4!G486</f>
        <v>0</v>
      </c>
      <c r="G518" s="18" t="n">
        <f aca="false">Прил_4!H486</f>
        <v>0</v>
      </c>
      <c r="H518" s="18" t="n">
        <f aca="false">Прил_4!I486</f>
        <v>1200</v>
      </c>
    </row>
    <row r="519" customFormat="false" ht="45" hidden="false" customHeight="false" outlineLevel="0" collapsed="false">
      <c r="A519" s="19" t="s">
        <v>69</v>
      </c>
      <c r="B519" s="17" t="s">
        <v>260</v>
      </c>
      <c r="C519" s="17" t="s">
        <v>32</v>
      </c>
      <c r="D519" s="20" t="s">
        <v>70</v>
      </c>
      <c r="E519" s="17"/>
      <c r="F519" s="18" t="n">
        <f aca="false">F520</f>
        <v>86</v>
      </c>
      <c r="G519" s="18" t="n">
        <f aca="false">G520</f>
        <v>173</v>
      </c>
      <c r="H519" s="18" t="n">
        <f aca="false">H520</f>
        <v>181</v>
      </c>
    </row>
    <row r="520" customFormat="false" ht="30" hidden="false" customHeight="false" outlineLevel="0" collapsed="false">
      <c r="A520" s="22" t="s">
        <v>77</v>
      </c>
      <c r="B520" s="17" t="s">
        <v>260</v>
      </c>
      <c r="C520" s="17" t="s">
        <v>32</v>
      </c>
      <c r="D520" s="20" t="s">
        <v>78</v>
      </c>
      <c r="E520" s="18"/>
      <c r="F520" s="18" t="n">
        <f aca="false">F521</f>
        <v>86</v>
      </c>
      <c r="G520" s="18" t="n">
        <f aca="false">G521</f>
        <v>173</v>
      </c>
      <c r="H520" s="18" t="n">
        <f aca="false">H521</f>
        <v>181</v>
      </c>
    </row>
    <row r="521" customFormat="false" ht="60" hidden="false" customHeight="false" outlineLevel="0" collapsed="false">
      <c r="A521" s="27" t="s">
        <v>79</v>
      </c>
      <c r="B521" s="17" t="s">
        <v>260</v>
      </c>
      <c r="C521" s="17" t="s">
        <v>32</v>
      </c>
      <c r="D521" s="20" t="s">
        <v>80</v>
      </c>
      <c r="E521" s="18"/>
      <c r="F521" s="18" t="n">
        <f aca="false">F522</f>
        <v>86</v>
      </c>
      <c r="G521" s="18" t="n">
        <f aca="false">G522</f>
        <v>173</v>
      </c>
      <c r="H521" s="18" t="n">
        <f aca="false">H522</f>
        <v>181</v>
      </c>
    </row>
    <row r="522" customFormat="false" ht="30" hidden="false" customHeight="false" outlineLevel="0" collapsed="false">
      <c r="A522" s="21" t="s">
        <v>41</v>
      </c>
      <c r="B522" s="17" t="s">
        <v>260</v>
      </c>
      <c r="C522" s="17" t="s">
        <v>32</v>
      </c>
      <c r="D522" s="20" t="s">
        <v>80</v>
      </c>
      <c r="E522" s="17" t="n">
        <v>200</v>
      </c>
      <c r="F522" s="18" t="n">
        <f aca="false">F523</f>
        <v>86</v>
      </c>
      <c r="G522" s="18" t="n">
        <f aca="false">G523</f>
        <v>173</v>
      </c>
      <c r="H522" s="18" t="n">
        <f aca="false">H523</f>
        <v>181</v>
      </c>
    </row>
    <row r="523" customFormat="false" ht="30" hidden="false" customHeight="false" outlineLevel="0" collapsed="false">
      <c r="A523" s="21" t="s">
        <v>43</v>
      </c>
      <c r="B523" s="17" t="s">
        <v>260</v>
      </c>
      <c r="C523" s="17" t="s">
        <v>32</v>
      </c>
      <c r="D523" s="20" t="s">
        <v>80</v>
      </c>
      <c r="E523" s="17" t="n">
        <v>240</v>
      </c>
      <c r="F523" s="18" t="n">
        <f aca="false">Прил_4!G491</f>
        <v>86</v>
      </c>
      <c r="G523" s="18" t="n">
        <f aca="false">Прил_4!H491</f>
        <v>173</v>
      </c>
      <c r="H523" s="18" t="n">
        <f aca="false">Прил_4!I491</f>
        <v>181</v>
      </c>
    </row>
    <row r="524" customFormat="false" ht="30" hidden="false" customHeight="false" outlineLevel="0" collapsed="false">
      <c r="A524" s="19" t="s">
        <v>298</v>
      </c>
      <c r="B524" s="17" t="s">
        <v>260</v>
      </c>
      <c r="C524" s="17" t="s">
        <v>32</v>
      </c>
      <c r="D524" s="20" t="s">
        <v>299</v>
      </c>
      <c r="E524" s="17"/>
      <c r="F524" s="18" t="n">
        <f aca="false">F525+F552</f>
        <v>111625.7</v>
      </c>
      <c r="G524" s="18" t="n">
        <f aca="false">G525+G552</f>
        <v>327894.1</v>
      </c>
      <c r="H524" s="18" t="n">
        <f aca="false">H525+H552</f>
        <v>183040</v>
      </c>
    </row>
    <row r="525" customFormat="false" ht="15" hidden="false" customHeight="false" outlineLevel="0" collapsed="false">
      <c r="A525" s="19" t="s">
        <v>300</v>
      </c>
      <c r="B525" s="17" t="s">
        <v>260</v>
      </c>
      <c r="C525" s="17" t="s">
        <v>32</v>
      </c>
      <c r="D525" s="20" t="s">
        <v>301</v>
      </c>
      <c r="E525" s="17"/>
      <c r="F525" s="18" t="n">
        <f aca="false">F526+F539</f>
        <v>65938.7</v>
      </c>
      <c r="G525" s="18" t="n">
        <f aca="false">G526+G539</f>
        <v>283045.1</v>
      </c>
      <c r="H525" s="18" t="n">
        <f aca="false">H526+H539</f>
        <v>132506.5</v>
      </c>
    </row>
    <row r="526" customFormat="false" ht="30" hidden="false" customHeight="false" outlineLevel="0" collapsed="false">
      <c r="A526" s="23" t="s">
        <v>437</v>
      </c>
      <c r="B526" s="17" t="s">
        <v>260</v>
      </c>
      <c r="C526" s="17" t="s">
        <v>32</v>
      </c>
      <c r="D526" s="20" t="s">
        <v>438</v>
      </c>
      <c r="E526" s="17"/>
      <c r="F526" s="18" t="n">
        <f aca="false">F527+F530+F533+F536</f>
        <v>33686.1</v>
      </c>
      <c r="G526" s="18" t="n">
        <f aca="false">G527+G530+G533+G536</f>
        <v>18110.9</v>
      </c>
      <c r="H526" s="18" t="n">
        <f aca="false">H527+H530+H533+H536</f>
        <v>23137</v>
      </c>
    </row>
    <row r="527" customFormat="false" ht="15" hidden="false" customHeight="false" outlineLevel="0" collapsed="false">
      <c r="A527" s="23" t="s">
        <v>439</v>
      </c>
      <c r="B527" s="17" t="s">
        <v>260</v>
      </c>
      <c r="C527" s="17" t="s">
        <v>32</v>
      </c>
      <c r="D527" s="20" t="s">
        <v>440</v>
      </c>
      <c r="E527" s="17"/>
      <c r="F527" s="18" t="n">
        <f aca="false">F528</f>
        <v>1200</v>
      </c>
      <c r="G527" s="18" t="n">
        <f aca="false">G528</f>
        <v>1260</v>
      </c>
      <c r="H527" s="18" t="n">
        <f aca="false">H528</f>
        <v>1323</v>
      </c>
    </row>
    <row r="528" customFormat="false" ht="30" hidden="false" customHeight="false" outlineLevel="0" collapsed="false">
      <c r="A528" s="21" t="s">
        <v>137</v>
      </c>
      <c r="B528" s="17" t="s">
        <v>260</v>
      </c>
      <c r="C528" s="17" t="s">
        <v>32</v>
      </c>
      <c r="D528" s="20" t="s">
        <v>440</v>
      </c>
      <c r="E528" s="17" t="s">
        <v>138</v>
      </c>
      <c r="F528" s="18" t="n">
        <f aca="false">F529</f>
        <v>1200</v>
      </c>
      <c r="G528" s="18" t="n">
        <f aca="false">G529</f>
        <v>1260</v>
      </c>
      <c r="H528" s="18" t="n">
        <f aca="false">H529</f>
        <v>1323</v>
      </c>
    </row>
    <row r="529" customFormat="false" ht="15" hidden="false" customHeight="false" outlineLevel="0" collapsed="false">
      <c r="A529" s="21" t="s">
        <v>139</v>
      </c>
      <c r="B529" s="17" t="s">
        <v>260</v>
      </c>
      <c r="C529" s="17" t="s">
        <v>32</v>
      </c>
      <c r="D529" s="20" t="s">
        <v>440</v>
      </c>
      <c r="E529" s="17" t="s">
        <v>140</v>
      </c>
      <c r="F529" s="18" t="n">
        <f aca="false">Прил_4!G497</f>
        <v>1200</v>
      </c>
      <c r="G529" s="18" t="n">
        <f aca="false">Прил_4!H497</f>
        <v>1260</v>
      </c>
      <c r="H529" s="18" t="n">
        <f aca="false">Прил_4!I497</f>
        <v>1323</v>
      </c>
    </row>
    <row r="530" customFormat="false" ht="30" hidden="false" customHeight="false" outlineLevel="0" collapsed="false">
      <c r="A530" s="23" t="s">
        <v>441</v>
      </c>
      <c r="B530" s="17" t="s">
        <v>260</v>
      </c>
      <c r="C530" s="17" t="s">
        <v>32</v>
      </c>
      <c r="D530" s="20" t="s">
        <v>442</v>
      </c>
      <c r="E530" s="17"/>
      <c r="F530" s="18" t="n">
        <f aca="false">F531</f>
        <v>17000</v>
      </c>
      <c r="G530" s="18" t="n">
        <f aca="false">G531</f>
        <v>5000</v>
      </c>
      <c r="H530" s="18" t="n">
        <f aca="false">H531</f>
        <v>7000</v>
      </c>
    </row>
    <row r="531" customFormat="false" ht="30" hidden="false" customHeight="false" outlineLevel="0" collapsed="false">
      <c r="A531" s="21" t="s">
        <v>137</v>
      </c>
      <c r="B531" s="17" t="s">
        <v>260</v>
      </c>
      <c r="C531" s="17" t="s">
        <v>32</v>
      </c>
      <c r="D531" s="20" t="s">
        <v>442</v>
      </c>
      <c r="E531" s="17" t="s">
        <v>138</v>
      </c>
      <c r="F531" s="18" t="n">
        <f aca="false">F532</f>
        <v>17000</v>
      </c>
      <c r="G531" s="18" t="n">
        <f aca="false">G532</f>
        <v>5000</v>
      </c>
      <c r="H531" s="18" t="n">
        <f aca="false">H532</f>
        <v>7000</v>
      </c>
    </row>
    <row r="532" customFormat="false" ht="15" hidden="false" customHeight="false" outlineLevel="0" collapsed="false">
      <c r="A532" s="21" t="s">
        <v>139</v>
      </c>
      <c r="B532" s="17" t="s">
        <v>260</v>
      </c>
      <c r="C532" s="17" t="s">
        <v>32</v>
      </c>
      <c r="D532" s="20" t="s">
        <v>442</v>
      </c>
      <c r="E532" s="17" t="s">
        <v>140</v>
      </c>
      <c r="F532" s="18" t="n">
        <f aca="false">Прил_4!G500</f>
        <v>17000</v>
      </c>
      <c r="G532" s="18" t="n">
        <f aca="false">Прил_4!H500</f>
        <v>5000</v>
      </c>
      <c r="H532" s="18" t="n">
        <f aca="false">Прил_4!I500</f>
        <v>7000</v>
      </c>
    </row>
    <row r="533" customFormat="false" ht="45" hidden="false" customHeight="false" outlineLevel="0" collapsed="false">
      <c r="A533" s="21" t="s">
        <v>443</v>
      </c>
      <c r="B533" s="17" t="s">
        <v>260</v>
      </c>
      <c r="C533" s="17" t="s">
        <v>32</v>
      </c>
      <c r="D533" s="20" t="s">
        <v>444</v>
      </c>
      <c r="E533" s="17"/>
      <c r="F533" s="18" t="n">
        <f aca="false">F534</f>
        <v>15417.8</v>
      </c>
      <c r="G533" s="18" t="n">
        <f aca="false">G534</f>
        <v>11850.9</v>
      </c>
      <c r="H533" s="18" t="n">
        <f aca="false">H534</f>
        <v>14814</v>
      </c>
    </row>
    <row r="534" customFormat="false" ht="30" hidden="false" customHeight="false" outlineLevel="0" collapsed="false">
      <c r="A534" s="21" t="s">
        <v>137</v>
      </c>
      <c r="B534" s="17" t="s">
        <v>260</v>
      </c>
      <c r="C534" s="17" t="s">
        <v>32</v>
      </c>
      <c r="D534" s="20" t="s">
        <v>444</v>
      </c>
      <c r="E534" s="17" t="s">
        <v>138</v>
      </c>
      <c r="F534" s="18" t="n">
        <f aca="false">F535</f>
        <v>15417.8</v>
      </c>
      <c r="G534" s="18" t="n">
        <f aca="false">G535</f>
        <v>11850.9</v>
      </c>
      <c r="H534" s="18" t="n">
        <f aca="false">H535</f>
        <v>14814</v>
      </c>
    </row>
    <row r="535" customFormat="false" ht="15" hidden="false" customHeight="false" outlineLevel="0" collapsed="false">
      <c r="A535" s="21" t="s">
        <v>139</v>
      </c>
      <c r="B535" s="17" t="s">
        <v>260</v>
      </c>
      <c r="C535" s="17" t="s">
        <v>32</v>
      </c>
      <c r="D535" s="20" t="s">
        <v>444</v>
      </c>
      <c r="E535" s="17" t="s">
        <v>140</v>
      </c>
      <c r="F535" s="18" t="n">
        <f aca="false">Прил_4!G503</f>
        <v>15417.8</v>
      </c>
      <c r="G535" s="18" t="n">
        <f aca="false">Прил_4!H503</f>
        <v>11850.9</v>
      </c>
      <c r="H535" s="18" t="n">
        <f aca="false">Прил_4!I503</f>
        <v>14814</v>
      </c>
    </row>
    <row r="536" customFormat="false" ht="45" hidden="false" customHeight="false" outlineLevel="0" collapsed="false">
      <c r="A536" s="21" t="s">
        <v>445</v>
      </c>
      <c r="B536" s="17" t="s">
        <v>260</v>
      </c>
      <c r="C536" s="17" t="s">
        <v>32</v>
      </c>
      <c r="D536" s="20" t="s">
        <v>446</v>
      </c>
      <c r="E536" s="17"/>
      <c r="F536" s="18" t="n">
        <f aca="false">F537</f>
        <v>68.3</v>
      </c>
      <c r="G536" s="18" t="n">
        <f aca="false">G537</f>
        <v>0</v>
      </c>
      <c r="H536" s="18" t="n">
        <f aca="false">H537</f>
        <v>0</v>
      </c>
    </row>
    <row r="537" customFormat="false" ht="30" hidden="false" customHeight="false" outlineLevel="0" collapsed="false">
      <c r="A537" s="21" t="s">
        <v>41</v>
      </c>
      <c r="B537" s="17" t="s">
        <v>260</v>
      </c>
      <c r="C537" s="17" t="s">
        <v>32</v>
      </c>
      <c r="D537" s="20" t="s">
        <v>446</v>
      </c>
      <c r="E537" s="17" t="s">
        <v>42</v>
      </c>
      <c r="F537" s="18" t="n">
        <f aca="false">F538</f>
        <v>68.3</v>
      </c>
      <c r="G537" s="18" t="n">
        <f aca="false">G538</f>
        <v>0</v>
      </c>
      <c r="H537" s="18" t="n">
        <f aca="false">H538</f>
        <v>0</v>
      </c>
    </row>
    <row r="538" customFormat="false" ht="30" hidden="false" customHeight="false" outlineLevel="0" collapsed="false">
      <c r="A538" s="21" t="s">
        <v>43</v>
      </c>
      <c r="B538" s="17" t="s">
        <v>260</v>
      </c>
      <c r="C538" s="17" t="s">
        <v>32</v>
      </c>
      <c r="D538" s="20" t="s">
        <v>446</v>
      </c>
      <c r="E538" s="17" t="s">
        <v>44</v>
      </c>
      <c r="F538" s="18" t="n">
        <f aca="false">Прил_4!G506</f>
        <v>68.3</v>
      </c>
      <c r="G538" s="18" t="n">
        <f aca="false">Прил_4!H506</f>
        <v>0</v>
      </c>
      <c r="H538" s="18" t="n">
        <f aca="false">Прил_4!I506</f>
        <v>0</v>
      </c>
    </row>
    <row r="539" customFormat="false" ht="30" hidden="false" customHeight="false" outlineLevel="0" collapsed="false">
      <c r="A539" s="23" t="s">
        <v>302</v>
      </c>
      <c r="B539" s="17" t="s">
        <v>260</v>
      </c>
      <c r="C539" s="17" t="s">
        <v>32</v>
      </c>
      <c r="D539" s="20" t="s">
        <v>303</v>
      </c>
      <c r="E539" s="17"/>
      <c r="F539" s="18" t="n">
        <f aca="false">F543+F540+F549+F546</f>
        <v>32252.6</v>
      </c>
      <c r="G539" s="18" t="n">
        <f aca="false">G543+G540+G549+G546</f>
        <v>264934.2</v>
      </c>
      <c r="H539" s="18" t="n">
        <f aca="false">H543+H540+H549+H546</f>
        <v>109369.5</v>
      </c>
    </row>
    <row r="540" customFormat="false" ht="30" hidden="false" customHeight="false" outlineLevel="0" collapsed="false">
      <c r="A540" s="23" t="s">
        <v>447</v>
      </c>
      <c r="B540" s="17" t="s">
        <v>260</v>
      </c>
      <c r="C540" s="17" t="s">
        <v>32</v>
      </c>
      <c r="D540" s="20" t="s">
        <v>448</v>
      </c>
      <c r="E540" s="17"/>
      <c r="F540" s="18" t="n">
        <f aca="false">F541</f>
        <v>12121.2</v>
      </c>
      <c r="G540" s="18" t="n">
        <f aca="false">G541</f>
        <v>189899.1</v>
      </c>
      <c r="H540" s="18" t="n">
        <f aca="false">H541</f>
        <v>77392.5</v>
      </c>
    </row>
    <row r="541" customFormat="false" ht="30" hidden="false" customHeight="false" outlineLevel="0" collapsed="false">
      <c r="A541" s="21" t="s">
        <v>41</v>
      </c>
      <c r="B541" s="17" t="s">
        <v>260</v>
      </c>
      <c r="C541" s="17" t="s">
        <v>32</v>
      </c>
      <c r="D541" s="20" t="s">
        <v>448</v>
      </c>
      <c r="E541" s="17" t="s">
        <v>42</v>
      </c>
      <c r="F541" s="18" t="n">
        <f aca="false">F542</f>
        <v>12121.2</v>
      </c>
      <c r="G541" s="18" t="n">
        <f aca="false">G542</f>
        <v>189899.1</v>
      </c>
      <c r="H541" s="18" t="n">
        <f aca="false">H542</f>
        <v>77392.5</v>
      </c>
    </row>
    <row r="542" customFormat="false" ht="30" hidden="false" customHeight="false" outlineLevel="0" collapsed="false">
      <c r="A542" s="21" t="s">
        <v>43</v>
      </c>
      <c r="B542" s="17" t="s">
        <v>260</v>
      </c>
      <c r="C542" s="17" t="s">
        <v>32</v>
      </c>
      <c r="D542" s="20" t="s">
        <v>448</v>
      </c>
      <c r="E542" s="17" t="s">
        <v>44</v>
      </c>
      <c r="F542" s="18" t="n">
        <f aca="false">Прил_4!G510</f>
        <v>12121.2</v>
      </c>
      <c r="G542" s="18" t="n">
        <f aca="false">Прил_4!H510</f>
        <v>189899.1</v>
      </c>
      <c r="H542" s="18" t="n">
        <f aca="false">Прил_4!I510</f>
        <v>77392.5</v>
      </c>
    </row>
    <row r="543" customFormat="false" ht="45" hidden="false" customHeight="false" outlineLevel="0" collapsed="false">
      <c r="A543" s="23" t="s">
        <v>449</v>
      </c>
      <c r="B543" s="17" t="s">
        <v>260</v>
      </c>
      <c r="C543" s="17" t="s">
        <v>32</v>
      </c>
      <c r="D543" s="20" t="s">
        <v>450</v>
      </c>
      <c r="E543" s="17"/>
      <c r="F543" s="18" t="n">
        <f aca="false">F544</f>
        <v>0</v>
      </c>
      <c r="G543" s="18" t="n">
        <f aca="false">G544</f>
        <v>170.9</v>
      </c>
      <c r="H543" s="18" t="n">
        <f aca="false">H544</f>
        <v>179.4</v>
      </c>
    </row>
    <row r="544" customFormat="false" ht="30" hidden="false" customHeight="false" outlineLevel="0" collapsed="false">
      <c r="A544" s="21" t="s">
        <v>137</v>
      </c>
      <c r="B544" s="17" t="s">
        <v>260</v>
      </c>
      <c r="C544" s="17" t="s">
        <v>32</v>
      </c>
      <c r="D544" s="20" t="s">
        <v>450</v>
      </c>
      <c r="E544" s="17" t="s">
        <v>138</v>
      </c>
      <c r="F544" s="18" t="n">
        <f aca="false">F545</f>
        <v>0</v>
      </c>
      <c r="G544" s="18" t="n">
        <f aca="false">G545</f>
        <v>170.9</v>
      </c>
      <c r="H544" s="18" t="n">
        <f aca="false">H545</f>
        <v>179.4</v>
      </c>
    </row>
    <row r="545" customFormat="false" ht="15" hidden="false" customHeight="false" outlineLevel="0" collapsed="false">
      <c r="A545" s="21" t="s">
        <v>139</v>
      </c>
      <c r="B545" s="17" t="s">
        <v>260</v>
      </c>
      <c r="C545" s="17" t="s">
        <v>32</v>
      </c>
      <c r="D545" s="20" t="s">
        <v>450</v>
      </c>
      <c r="E545" s="17" t="s">
        <v>140</v>
      </c>
      <c r="F545" s="18" t="n">
        <f aca="false">Прил_4!G513</f>
        <v>0</v>
      </c>
      <c r="G545" s="18" t="n">
        <f aca="false">Прил_4!H513</f>
        <v>170.9</v>
      </c>
      <c r="H545" s="18" t="n">
        <f aca="false">Прил_4!I513</f>
        <v>179.4</v>
      </c>
    </row>
    <row r="546" customFormat="false" ht="30" hidden="false" customHeight="false" outlineLevel="0" collapsed="false">
      <c r="A546" s="21" t="s">
        <v>451</v>
      </c>
      <c r="B546" s="17" t="s">
        <v>260</v>
      </c>
      <c r="C546" s="17" t="s">
        <v>32</v>
      </c>
      <c r="D546" s="20" t="s">
        <v>452</v>
      </c>
      <c r="E546" s="17"/>
      <c r="F546" s="18" t="n">
        <f aca="false">F547</f>
        <v>4545.5</v>
      </c>
      <c r="G546" s="18" t="n">
        <f aca="false">G547</f>
        <v>0</v>
      </c>
      <c r="H546" s="18" t="n">
        <f aca="false">H547</f>
        <v>0</v>
      </c>
    </row>
    <row r="547" customFormat="false" ht="30" hidden="false" customHeight="false" outlineLevel="0" collapsed="false">
      <c r="A547" s="21" t="s">
        <v>137</v>
      </c>
      <c r="B547" s="17" t="s">
        <v>260</v>
      </c>
      <c r="C547" s="17" t="s">
        <v>32</v>
      </c>
      <c r="D547" s="20" t="s">
        <v>452</v>
      </c>
      <c r="E547" s="17" t="s">
        <v>138</v>
      </c>
      <c r="F547" s="18" t="n">
        <f aca="false">F548</f>
        <v>4545.5</v>
      </c>
      <c r="G547" s="18" t="n">
        <f aca="false">G548</f>
        <v>0</v>
      </c>
      <c r="H547" s="18" t="n">
        <f aca="false">H548</f>
        <v>0</v>
      </c>
    </row>
    <row r="548" customFormat="false" ht="15" hidden="false" customHeight="false" outlineLevel="0" collapsed="false">
      <c r="A548" s="21" t="s">
        <v>139</v>
      </c>
      <c r="B548" s="17" t="s">
        <v>260</v>
      </c>
      <c r="C548" s="17" t="s">
        <v>32</v>
      </c>
      <c r="D548" s="20" t="s">
        <v>452</v>
      </c>
      <c r="E548" s="17" t="s">
        <v>140</v>
      </c>
      <c r="F548" s="18" t="n">
        <f aca="false">Прил_4!G516</f>
        <v>4545.5</v>
      </c>
      <c r="G548" s="18" t="n">
        <f aca="false">Прил_4!H516</f>
        <v>0</v>
      </c>
      <c r="H548" s="18" t="n">
        <f aca="false">Прил_4!I516</f>
        <v>0</v>
      </c>
    </row>
    <row r="549" customFormat="false" ht="45" hidden="false" customHeight="false" outlineLevel="0" collapsed="false">
      <c r="A549" s="23" t="s">
        <v>453</v>
      </c>
      <c r="B549" s="17" t="s">
        <v>260</v>
      </c>
      <c r="C549" s="17" t="s">
        <v>32</v>
      </c>
      <c r="D549" s="20" t="s">
        <v>454</v>
      </c>
      <c r="E549" s="17"/>
      <c r="F549" s="18" t="n">
        <f aca="false">F550</f>
        <v>15585.9</v>
      </c>
      <c r="G549" s="18" t="n">
        <f aca="false">G550</f>
        <v>74864.2</v>
      </c>
      <c r="H549" s="18" t="n">
        <f aca="false">H550</f>
        <v>31797.6</v>
      </c>
    </row>
    <row r="550" customFormat="false" ht="30" hidden="false" customHeight="false" outlineLevel="0" collapsed="false">
      <c r="A550" s="21" t="s">
        <v>41</v>
      </c>
      <c r="B550" s="17" t="s">
        <v>260</v>
      </c>
      <c r="C550" s="17" t="s">
        <v>32</v>
      </c>
      <c r="D550" s="20" t="s">
        <v>454</v>
      </c>
      <c r="E550" s="17" t="s">
        <v>42</v>
      </c>
      <c r="F550" s="18" t="n">
        <f aca="false">F551</f>
        <v>15585.9</v>
      </c>
      <c r="G550" s="18" t="n">
        <f aca="false">G551</f>
        <v>74864.2</v>
      </c>
      <c r="H550" s="18" t="n">
        <f aca="false">H551</f>
        <v>31797.6</v>
      </c>
    </row>
    <row r="551" customFormat="false" ht="30" hidden="false" customHeight="false" outlineLevel="0" collapsed="false">
      <c r="A551" s="21" t="s">
        <v>43</v>
      </c>
      <c r="B551" s="17" t="s">
        <v>260</v>
      </c>
      <c r="C551" s="17" t="s">
        <v>32</v>
      </c>
      <c r="D551" s="20" t="s">
        <v>454</v>
      </c>
      <c r="E551" s="17" t="s">
        <v>44</v>
      </c>
      <c r="F551" s="18" t="n">
        <f aca="false">Прил_4!G519</f>
        <v>15585.9</v>
      </c>
      <c r="G551" s="18" t="n">
        <f aca="false">Прил_4!H519</f>
        <v>74864.2</v>
      </c>
      <c r="H551" s="18" t="n">
        <f aca="false">Прил_4!I519</f>
        <v>31797.6</v>
      </c>
    </row>
    <row r="552" customFormat="false" ht="15" hidden="false" customHeight="false" outlineLevel="0" collapsed="false">
      <c r="A552" s="19" t="s">
        <v>308</v>
      </c>
      <c r="B552" s="17" t="s">
        <v>260</v>
      </c>
      <c r="C552" s="17" t="s">
        <v>32</v>
      </c>
      <c r="D552" s="20" t="s">
        <v>309</v>
      </c>
      <c r="E552" s="24"/>
      <c r="F552" s="18" t="n">
        <f aca="false">F553</f>
        <v>45687</v>
      </c>
      <c r="G552" s="18" t="n">
        <f aca="false">G553</f>
        <v>44849</v>
      </c>
      <c r="H552" s="18" t="n">
        <f aca="false">H553</f>
        <v>50533.5</v>
      </c>
    </row>
    <row r="553" customFormat="false" ht="30" hidden="false" customHeight="false" outlineLevel="0" collapsed="false">
      <c r="A553" s="23" t="s">
        <v>310</v>
      </c>
      <c r="B553" s="17" t="s">
        <v>260</v>
      </c>
      <c r="C553" s="17" t="s">
        <v>32</v>
      </c>
      <c r="D553" s="20" t="s">
        <v>311</v>
      </c>
      <c r="E553" s="24"/>
      <c r="F553" s="18" t="n">
        <f aca="false">F554+F557+F560+F563</f>
        <v>45687</v>
      </c>
      <c r="G553" s="18" t="n">
        <f aca="false">G554+G557+G560+G563</f>
        <v>44849</v>
      </c>
      <c r="H553" s="18" t="n">
        <f aca="false">H554+H557+H560+H563</f>
        <v>50533.5</v>
      </c>
    </row>
    <row r="554" customFormat="false" ht="15" hidden="false" customHeight="false" outlineLevel="0" collapsed="false">
      <c r="A554" s="23" t="s">
        <v>455</v>
      </c>
      <c r="B554" s="17" t="s">
        <v>260</v>
      </c>
      <c r="C554" s="17" t="s">
        <v>32</v>
      </c>
      <c r="D554" s="20" t="s">
        <v>456</v>
      </c>
      <c r="E554" s="24"/>
      <c r="F554" s="18" t="n">
        <f aca="false">F555</f>
        <v>11222</v>
      </c>
      <c r="G554" s="18" t="n">
        <f aca="false">G555</f>
        <v>11211</v>
      </c>
      <c r="H554" s="18" t="n">
        <f aca="false">H555</f>
        <v>13590.5</v>
      </c>
    </row>
    <row r="555" customFormat="false" ht="30" hidden="false" customHeight="false" outlineLevel="0" collapsed="false">
      <c r="A555" s="21" t="s">
        <v>137</v>
      </c>
      <c r="B555" s="17" t="s">
        <v>260</v>
      </c>
      <c r="C555" s="17" t="s">
        <v>32</v>
      </c>
      <c r="D555" s="20" t="s">
        <v>456</v>
      </c>
      <c r="E555" s="17" t="s">
        <v>138</v>
      </c>
      <c r="F555" s="18" t="n">
        <f aca="false">F556</f>
        <v>11222</v>
      </c>
      <c r="G555" s="18" t="n">
        <f aca="false">G556</f>
        <v>11211</v>
      </c>
      <c r="H555" s="18" t="n">
        <f aca="false">H556</f>
        <v>13590.5</v>
      </c>
    </row>
    <row r="556" customFormat="false" ht="15" hidden="false" customHeight="false" outlineLevel="0" collapsed="false">
      <c r="A556" s="21" t="s">
        <v>139</v>
      </c>
      <c r="B556" s="17" t="s">
        <v>260</v>
      </c>
      <c r="C556" s="17" t="s">
        <v>32</v>
      </c>
      <c r="D556" s="20" t="s">
        <v>456</v>
      </c>
      <c r="E556" s="17" t="s">
        <v>140</v>
      </c>
      <c r="F556" s="18" t="n">
        <f aca="false">Прил_4!G524</f>
        <v>11222</v>
      </c>
      <c r="G556" s="18" t="n">
        <f aca="false">Прил_4!H524</f>
        <v>11211</v>
      </c>
      <c r="H556" s="18" t="n">
        <f aca="false">Прил_4!I524</f>
        <v>13590.5</v>
      </c>
    </row>
    <row r="557" customFormat="false" ht="30" hidden="false" customHeight="false" outlineLevel="0" collapsed="false">
      <c r="A557" s="21" t="s">
        <v>457</v>
      </c>
      <c r="B557" s="17" t="s">
        <v>260</v>
      </c>
      <c r="C557" s="17" t="s">
        <v>32</v>
      </c>
      <c r="D557" s="20" t="s">
        <v>458</v>
      </c>
      <c r="E557" s="17"/>
      <c r="F557" s="18" t="n">
        <f aca="false">F558</f>
        <v>10500</v>
      </c>
      <c r="G557" s="18" t="n">
        <f aca="false">G558</f>
        <v>10894</v>
      </c>
      <c r="H557" s="18" t="n">
        <f aca="false">H558</f>
        <v>11159</v>
      </c>
    </row>
    <row r="558" customFormat="false" ht="30" hidden="false" customHeight="false" outlineLevel="0" collapsed="false">
      <c r="A558" s="21" t="s">
        <v>137</v>
      </c>
      <c r="B558" s="17" t="s">
        <v>260</v>
      </c>
      <c r="C558" s="17" t="s">
        <v>32</v>
      </c>
      <c r="D558" s="20" t="s">
        <v>458</v>
      </c>
      <c r="E558" s="17" t="s">
        <v>138</v>
      </c>
      <c r="F558" s="18" t="n">
        <f aca="false">F559</f>
        <v>10500</v>
      </c>
      <c r="G558" s="18" t="n">
        <f aca="false">G559</f>
        <v>10894</v>
      </c>
      <c r="H558" s="18" t="n">
        <f aca="false">H559</f>
        <v>11159</v>
      </c>
    </row>
    <row r="559" customFormat="false" ht="15" hidden="false" customHeight="false" outlineLevel="0" collapsed="false">
      <c r="A559" s="21" t="s">
        <v>139</v>
      </c>
      <c r="B559" s="17" t="s">
        <v>260</v>
      </c>
      <c r="C559" s="17" t="s">
        <v>32</v>
      </c>
      <c r="D559" s="20" t="s">
        <v>458</v>
      </c>
      <c r="E559" s="17" t="s">
        <v>140</v>
      </c>
      <c r="F559" s="18" t="n">
        <f aca="false">Прил_4!G527</f>
        <v>10500</v>
      </c>
      <c r="G559" s="18" t="n">
        <f aca="false">Прил_4!H527</f>
        <v>10894</v>
      </c>
      <c r="H559" s="18" t="n">
        <f aca="false">Прил_4!I527</f>
        <v>11159</v>
      </c>
    </row>
    <row r="560" customFormat="false" ht="30" hidden="false" customHeight="false" outlineLevel="0" collapsed="false">
      <c r="A560" s="21" t="s">
        <v>459</v>
      </c>
      <c r="B560" s="17" t="s">
        <v>260</v>
      </c>
      <c r="C560" s="17" t="s">
        <v>32</v>
      </c>
      <c r="D560" s="20" t="s">
        <v>460</v>
      </c>
      <c r="E560" s="17"/>
      <c r="F560" s="18" t="n">
        <f aca="false">F561</f>
        <v>20965</v>
      </c>
      <c r="G560" s="18" t="n">
        <f aca="false">G561</f>
        <v>21204</v>
      </c>
      <c r="H560" s="18" t="n">
        <f aca="false">H561</f>
        <v>23492</v>
      </c>
    </row>
    <row r="561" customFormat="false" ht="30" hidden="false" customHeight="false" outlineLevel="0" collapsed="false">
      <c r="A561" s="21" t="s">
        <v>137</v>
      </c>
      <c r="B561" s="17" t="s">
        <v>260</v>
      </c>
      <c r="C561" s="17" t="s">
        <v>32</v>
      </c>
      <c r="D561" s="20" t="s">
        <v>460</v>
      </c>
      <c r="E561" s="17" t="s">
        <v>138</v>
      </c>
      <c r="F561" s="18" t="n">
        <f aca="false">F562</f>
        <v>20965</v>
      </c>
      <c r="G561" s="18" t="n">
        <f aca="false">G562</f>
        <v>21204</v>
      </c>
      <c r="H561" s="18" t="n">
        <f aca="false">H562</f>
        <v>23492</v>
      </c>
    </row>
    <row r="562" customFormat="false" ht="15" hidden="false" customHeight="false" outlineLevel="0" collapsed="false">
      <c r="A562" s="21" t="s">
        <v>139</v>
      </c>
      <c r="B562" s="17" t="s">
        <v>260</v>
      </c>
      <c r="C562" s="17" t="s">
        <v>32</v>
      </c>
      <c r="D562" s="20" t="s">
        <v>460</v>
      </c>
      <c r="E562" s="17" t="s">
        <v>140</v>
      </c>
      <c r="F562" s="18" t="n">
        <f aca="false">Прил_4!G530</f>
        <v>20965</v>
      </c>
      <c r="G562" s="18" t="n">
        <f aca="false">Прил_4!H530</f>
        <v>21204</v>
      </c>
      <c r="H562" s="18" t="n">
        <f aca="false">Прил_4!I530</f>
        <v>23492</v>
      </c>
    </row>
    <row r="563" customFormat="false" ht="30" hidden="false" customHeight="false" outlineLevel="0" collapsed="false">
      <c r="A563" s="23" t="s">
        <v>461</v>
      </c>
      <c r="B563" s="17" t="s">
        <v>260</v>
      </c>
      <c r="C563" s="17" t="s">
        <v>32</v>
      </c>
      <c r="D563" s="20" t="s">
        <v>462</v>
      </c>
      <c r="E563" s="24"/>
      <c r="F563" s="18" t="n">
        <f aca="false">F564</f>
        <v>3000</v>
      </c>
      <c r="G563" s="18" t="n">
        <f aca="false">G564</f>
        <v>1540</v>
      </c>
      <c r="H563" s="18" t="n">
        <f aca="false">H564</f>
        <v>2292</v>
      </c>
    </row>
    <row r="564" customFormat="false" ht="30" hidden="false" customHeight="false" outlineLevel="0" collapsed="false">
      <c r="A564" s="21" t="s">
        <v>137</v>
      </c>
      <c r="B564" s="17" t="s">
        <v>260</v>
      </c>
      <c r="C564" s="17" t="s">
        <v>32</v>
      </c>
      <c r="D564" s="20" t="s">
        <v>462</v>
      </c>
      <c r="E564" s="17" t="s">
        <v>138</v>
      </c>
      <c r="F564" s="18" t="n">
        <f aca="false">F565</f>
        <v>3000</v>
      </c>
      <c r="G564" s="18" t="n">
        <f aca="false">G565</f>
        <v>1540</v>
      </c>
      <c r="H564" s="18" t="n">
        <f aca="false">H565</f>
        <v>2292</v>
      </c>
    </row>
    <row r="565" customFormat="false" ht="15" hidden="false" customHeight="false" outlineLevel="0" collapsed="false">
      <c r="A565" s="21" t="s">
        <v>139</v>
      </c>
      <c r="B565" s="17" t="s">
        <v>260</v>
      </c>
      <c r="C565" s="17" t="s">
        <v>32</v>
      </c>
      <c r="D565" s="20" t="s">
        <v>462</v>
      </c>
      <c r="E565" s="17" t="s">
        <v>140</v>
      </c>
      <c r="F565" s="18" t="n">
        <f aca="false">Прил_4!G533</f>
        <v>3000</v>
      </c>
      <c r="G565" s="18" t="n">
        <f aca="false">Прил_4!H533</f>
        <v>1540</v>
      </c>
      <c r="H565" s="18" t="n">
        <f aca="false">Прил_4!I533</f>
        <v>2292</v>
      </c>
    </row>
    <row r="566" customFormat="false" ht="15" hidden="false" customHeight="false" outlineLevel="0" collapsed="false">
      <c r="A566" s="19" t="s">
        <v>81</v>
      </c>
      <c r="B566" s="17" t="s">
        <v>260</v>
      </c>
      <c r="C566" s="17" t="s">
        <v>32</v>
      </c>
      <c r="D566" s="20" t="s">
        <v>82</v>
      </c>
      <c r="E566" s="17"/>
      <c r="F566" s="18" t="n">
        <f aca="false">F572+F567</f>
        <v>20622.7</v>
      </c>
      <c r="G566" s="18" t="n">
        <f aca="false">G572+G567</f>
        <v>12000</v>
      </c>
      <c r="H566" s="18" t="n">
        <f aca="false">H572+H567</f>
        <v>12000</v>
      </c>
    </row>
    <row r="567" customFormat="false" ht="15" hidden="false" customHeight="false" outlineLevel="0" collapsed="false">
      <c r="A567" s="19" t="s">
        <v>83</v>
      </c>
      <c r="B567" s="17" t="s">
        <v>260</v>
      </c>
      <c r="C567" s="17" t="s">
        <v>32</v>
      </c>
      <c r="D567" s="20" t="s">
        <v>84</v>
      </c>
      <c r="E567" s="17"/>
      <c r="F567" s="18" t="n">
        <f aca="false">F568+F570</f>
        <v>12608.4</v>
      </c>
      <c r="G567" s="18" t="n">
        <f aca="false">G568+G570</f>
        <v>0</v>
      </c>
      <c r="H567" s="18" t="n">
        <f aca="false">H568+H570</f>
        <v>0</v>
      </c>
    </row>
    <row r="568" customFormat="false" ht="30" hidden="false" customHeight="false" outlineLevel="0" collapsed="false">
      <c r="A568" s="21" t="s">
        <v>41</v>
      </c>
      <c r="B568" s="17" t="s">
        <v>260</v>
      </c>
      <c r="C568" s="17" t="s">
        <v>32</v>
      </c>
      <c r="D568" s="20" t="s">
        <v>84</v>
      </c>
      <c r="E568" s="11" t="n">
        <v>200</v>
      </c>
      <c r="F568" s="18" t="n">
        <f aca="false">F569</f>
        <v>1631.9</v>
      </c>
      <c r="G568" s="18" t="n">
        <f aca="false">G569</f>
        <v>0</v>
      </c>
      <c r="H568" s="18" t="n">
        <f aca="false">H569</f>
        <v>0</v>
      </c>
    </row>
    <row r="569" customFormat="false" ht="30" hidden="false" customHeight="false" outlineLevel="0" collapsed="false">
      <c r="A569" s="21" t="s">
        <v>43</v>
      </c>
      <c r="B569" s="17" t="s">
        <v>260</v>
      </c>
      <c r="C569" s="17" t="s">
        <v>32</v>
      </c>
      <c r="D569" s="20" t="s">
        <v>84</v>
      </c>
      <c r="E569" s="11" t="n">
        <v>240</v>
      </c>
      <c r="F569" s="18" t="n">
        <f aca="false">Прил_4!G537</f>
        <v>1631.9</v>
      </c>
      <c r="G569" s="18" t="n">
        <f aca="false">Прил_4!H537</f>
        <v>0</v>
      </c>
      <c r="H569" s="18" t="n">
        <f aca="false">Прил_4!I537</f>
        <v>0</v>
      </c>
    </row>
    <row r="570" customFormat="false" ht="30" hidden="false" customHeight="false" outlineLevel="0" collapsed="false">
      <c r="A570" s="21" t="s">
        <v>137</v>
      </c>
      <c r="B570" s="17" t="s">
        <v>260</v>
      </c>
      <c r="C570" s="17" t="s">
        <v>32</v>
      </c>
      <c r="D570" s="20" t="s">
        <v>84</v>
      </c>
      <c r="E570" s="17" t="s">
        <v>138</v>
      </c>
      <c r="F570" s="18" t="n">
        <f aca="false">F571</f>
        <v>10976.5</v>
      </c>
      <c r="G570" s="18" t="n">
        <f aca="false">G571</f>
        <v>0</v>
      </c>
      <c r="H570" s="18" t="n">
        <f aca="false">H571</f>
        <v>0</v>
      </c>
    </row>
    <row r="571" customFormat="false" ht="15" hidden="false" customHeight="false" outlineLevel="0" collapsed="false">
      <c r="A571" s="21" t="s">
        <v>139</v>
      </c>
      <c r="B571" s="17" t="s">
        <v>260</v>
      </c>
      <c r="C571" s="17" t="s">
        <v>32</v>
      </c>
      <c r="D571" s="20" t="s">
        <v>84</v>
      </c>
      <c r="E571" s="17" t="s">
        <v>140</v>
      </c>
      <c r="F571" s="18" t="n">
        <f aca="false">Прил_4!G539</f>
        <v>10976.5</v>
      </c>
      <c r="G571" s="18" t="n">
        <f aca="false">Прил_4!H539</f>
        <v>0</v>
      </c>
      <c r="H571" s="18" t="n">
        <f aca="false">Прил_4!I539</f>
        <v>0</v>
      </c>
    </row>
    <row r="572" customFormat="false" ht="30" hidden="false" customHeight="false" outlineLevel="0" collapsed="false">
      <c r="A572" s="21" t="s">
        <v>314</v>
      </c>
      <c r="B572" s="17" t="s">
        <v>260</v>
      </c>
      <c r="C572" s="17" t="s">
        <v>32</v>
      </c>
      <c r="D572" s="20" t="s">
        <v>315</v>
      </c>
      <c r="E572" s="17"/>
      <c r="F572" s="18" t="n">
        <f aca="false">F573</f>
        <v>8014.3</v>
      </c>
      <c r="G572" s="18" t="n">
        <f aca="false">G573</f>
        <v>12000</v>
      </c>
      <c r="H572" s="18" t="n">
        <f aca="false">H573</f>
        <v>12000</v>
      </c>
    </row>
    <row r="573" customFormat="false" ht="30" hidden="false" customHeight="false" outlineLevel="0" collapsed="false">
      <c r="A573" s="21" t="s">
        <v>137</v>
      </c>
      <c r="B573" s="17" t="s">
        <v>260</v>
      </c>
      <c r="C573" s="17" t="s">
        <v>32</v>
      </c>
      <c r="D573" s="20" t="s">
        <v>315</v>
      </c>
      <c r="E573" s="17" t="s">
        <v>138</v>
      </c>
      <c r="F573" s="18" t="n">
        <f aca="false">F574</f>
        <v>8014.3</v>
      </c>
      <c r="G573" s="18" t="n">
        <f aca="false">G574</f>
        <v>12000</v>
      </c>
      <c r="H573" s="18" t="n">
        <f aca="false">H574</f>
        <v>12000</v>
      </c>
    </row>
    <row r="574" customFormat="false" ht="15" hidden="false" customHeight="false" outlineLevel="0" collapsed="false">
      <c r="A574" s="21" t="s">
        <v>139</v>
      </c>
      <c r="B574" s="17" t="s">
        <v>260</v>
      </c>
      <c r="C574" s="17" t="s">
        <v>32</v>
      </c>
      <c r="D574" s="20" t="s">
        <v>315</v>
      </c>
      <c r="E574" s="17" t="s">
        <v>140</v>
      </c>
      <c r="F574" s="18" t="n">
        <f aca="false">Прил_4!G542</f>
        <v>8014.3</v>
      </c>
      <c r="G574" s="18" t="n">
        <f aca="false">Прил_4!H542</f>
        <v>12000</v>
      </c>
      <c r="H574" s="18" t="n">
        <f aca="false">Прил_4!I542</f>
        <v>12000</v>
      </c>
    </row>
    <row r="575" customFormat="false" ht="15" hidden="false" customHeight="false" outlineLevel="0" collapsed="false">
      <c r="A575" s="21" t="s">
        <v>463</v>
      </c>
      <c r="B575" s="17" t="s">
        <v>260</v>
      </c>
      <c r="C575" s="17" t="s">
        <v>260</v>
      </c>
      <c r="D575" s="17"/>
      <c r="E575" s="17"/>
      <c r="F575" s="18" t="n">
        <f aca="false">F586+F594+F576+F600</f>
        <v>51558</v>
      </c>
      <c r="G575" s="18" t="n">
        <f aca="false">G586+G594+G576+G600</f>
        <v>44372.2</v>
      </c>
      <c r="H575" s="18" t="n">
        <f aca="false">H586+H594+H576+H600</f>
        <v>46871.3</v>
      </c>
    </row>
    <row r="576" customFormat="false" ht="30" hidden="false" customHeight="false" outlineLevel="0" collapsed="false">
      <c r="A576" s="19" t="s">
        <v>129</v>
      </c>
      <c r="B576" s="17" t="s">
        <v>260</v>
      </c>
      <c r="C576" s="17" t="s">
        <v>260</v>
      </c>
      <c r="D576" s="20" t="s">
        <v>130</v>
      </c>
      <c r="E576" s="17"/>
      <c r="F576" s="18" t="n">
        <f aca="false">F577</f>
        <v>9034.7</v>
      </c>
      <c r="G576" s="18" t="n">
        <f aca="false">G577</f>
        <v>8621.9</v>
      </c>
      <c r="H576" s="18" t="n">
        <f aca="false">H577</f>
        <v>8739.3</v>
      </c>
    </row>
    <row r="577" customFormat="false" ht="30" hidden="false" customHeight="false" outlineLevel="0" collapsed="false">
      <c r="A577" s="19" t="s">
        <v>131</v>
      </c>
      <c r="B577" s="17" t="s">
        <v>260</v>
      </c>
      <c r="C577" s="17" t="s">
        <v>260</v>
      </c>
      <c r="D577" s="20" t="s">
        <v>132</v>
      </c>
      <c r="E577" s="17"/>
      <c r="F577" s="18" t="n">
        <f aca="false">F578</f>
        <v>9034.7</v>
      </c>
      <c r="G577" s="18" t="n">
        <f aca="false">G578</f>
        <v>8621.9</v>
      </c>
      <c r="H577" s="18" t="n">
        <f aca="false">H578</f>
        <v>8739.3</v>
      </c>
    </row>
    <row r="578" customFormat="false" ht="30" hidden="false" customHeight="false" outlineLevel="0" collapsed="false">
      <c r="A578" s="23" t="s">
        <v>431</v>
      </c>
      <c r="B578" s="17" t="s">
        <v>260</v>
      </c>
      <c r="C578" s="17" t="s">
        <v>260</v>
      </c>
      <c r="D578" s="20" t="s">
        <v>432</v>
      </c>
      <c r="E578" s="17"/>
      <c r="F578" s="18" t="n">
        <f aca="false">F579</f>
        <v>9034.7</v>
      </c>
      <c r="G578" s="18" t="n">
        <f aca="false">G579</f>
        <v>8621.9</v>
      </c>
      <c r="H578" s="18" t="n">
        <f aca="false">H579</f>
        <v>8739.3</v>
      </c>
    </row>
    <row r="579" customFormat="false" ht="30" hidden="false" customHeight="false" outlineLevel="0" collapsed="false">
      <c r="A579" s="23" t="s">
        <v>464</v>
      </c>
      <c r="B579" s="17" t="s">
        <v>260</v>
      </c>
      <c r="C579" s="17" t="s">
        <v>260</v>
      </c>
      <c r="D579" s="44" t="s">
        <v>465</v>
      </c>
      <c r="E579" s="24"/>
      <c r="F579" s="18" t="n">
        <f aca="false">F580+F582+F584</f>
        <v>9034.7</v>
      </c>
      <c r="G579" s="18" t="n">
        <f aca="false">G580+G582+G584</f>
        <v>8621.9</v>
      </c>
      <c r="H579" s="18" t="n">
        <f aca="false">H580+H582+H584</f>
        <v>8739.3</v>
      </c>
    </row>
    <row r="580" customFormat="false" ht="60" hidden="false" customHeight="false" outlineLevel="0" collapsed="false">
      <c r="A580" s="25" t="s">
        <v>27</v>
      </c>
      <c r="B580" s="17" t="s">
        <v>260</v>
      </c>
      <c r="C580" s="17" t="s">
        <v>260</v>
      </c>
      <c r="D580" s="44" t="s">
        <v>465</v>
      </c>
      <c r="E580" s="17" t="s">
        <v>28</v>
      </c>
      <c r="F580" s="18" t="n">
        <f aca="false">F581</f>
        <v>8664.7</v>
      </c>
      <c r="G580" s="18" t="n">
        <f aca="false">G581</f>
        <v>8057.9</v>
      </c>
      <c r="H580" s="18" t="n">
        <f aca="false">H581</f>
        <v>8057.9</v>
      </c>
    </row>
    <row r="581" customFormat="false" ht="15" hidden="false" customHeight="false" outlineLevel="0" collapsed="false">
      <c r="A581" s="25" t="s">
        <v>121</v>
      </c>
      <c r="B581" s="17" t="s">
        <v>260</v>
      </c>
      <c r="C581" s="17" t="s">
        <v>260</v>
      </c>
      <c r="D581" s="44" t="s">
        <v>465</v>
      </c>
      <c r="E581" s="17" t="s">
        <v>122</v>
      </c>
      <c r="F581" s="18" t="n">
        <f aca="false">Прил_4!G549</f>
        <v>8664.7</v>
      </c>
      <c r="G581" s="18" t="n">
        <f aca="false">Прил_4!H549</f>
        <v>8057.9</v>
      </c>
      <c r="H581" s="18" t="n">
        <f aca="false">Прил_4!I549</f>
        <v>8057.9</v>
      </c>
    </row>
    <row r="582" customFormat="false" ht="30" hidden="false" customHeight="false" outlineLevel="0" collapsed="false">
      <c r="A582" s="21" t="s">
        <v>41</v>
      </c>
      <c r="B582" s="17" t="s">
        <v>260</v>
      </c>
      <c r="C582" s="17" t="s">
        <v>260</v>
      </c>
      <c r="D582" s="44" t="s">
        <v>465</v>
      </c>
      <c r="E582" s="17" t="s">
        <v>42</v>
      </c>
      <c r="F582" s="18" t="n">
        <f aca="false">F583</f>
        <v>369.6</v>
      </c>
      <c r="G582" s="18" t="n">
        <f aca="false">G583</f>
        <v>563.6</v>
      </c>
      <c r="H582" s="18" t="n">
        <f aca="false">H583</f>
        <v>681</v>
      </c>
    </row>
    <row r="583" customFormat="false" ht="30" hidden="false" customHeight="false" outlineLevel="0" collapsed="false">
      <c r="A583" s="21" t="s">
        <v>43</v>
      </c>
      <c r="B583" s="17" t="s">
        <v>260</v>
      </c>
      <c r="C583" s="17" t="s">
        <v>260</v>
      </c>
      <c r="D583" s="44" t="s">
        <v>465</v>
      </c>
      <c r="E583" s="17" t="s">
        <v>44</v>
      </c>
      <c r="F583" s="18" t="n">
        <f aca="false">Прил_4!G551</f>
        <v>369.6</v>
      </c>
      <c r="G583" s="18" t="n">
        <f aca="false">Прил_4!H551</f>
        <v>563.6</v>
      </c>
      <c r="H583" s="18" t="n">
        <f aca="false">Прил_4!I551</f>
        <v>681</v>
      </c>
    </row>
    <row r="584" customFormat="false" ht="15" hidden="false" customHeight="false" outlineLevel="0" collapsed="false">
      <c r="A584" s="21" t="s">
        <v>65</v>
      </c>
      <c r="B584" s="17" t="s">
        <v>260</v>
      </c>
      <c r="C584" s="17" t="s">
        <v>260</v>
      </c>
      <c r="D584" s="44" t="s">
        <v>465</v>
      </c>
      <c r="E584" s="17" t="s">
        <v>66</v>
      </c>
      <c r="F584" s="18" t="n">
        <f aca="false">F585</f>
        <v>0.4</v>
      </c>
      <c r="G584" s="18" t="n">
        <f aca="false">G585</f>
        <v>0.4</v>
      </c>
      <c r="H584" s="18" t="n">
        <f aca="false">H585</f>
        <v>0.4</v>
      </c>
    </row>
    <row r="585" customFormat="false" ht="15" hidden="false" customHeight="false" outlineLevel="0" collapsed="false">
      <c r="A585" s="25" t="s">
        <v>67</v>
      </c>
      <c r="B585" s="17" t="s">
        <v>260</v>
      </c>
      <c r="C585" s="17" t="s">
        <v>260</v>
      </c>
      <c r="D585" s="44" t="s">
        <v>465</v>
      </c>
      <c r="E585" s="17" t="s">
        <v>68</v>
      </c>
      <c r="F585" s="18" t="n">
        <f aca="false">Прил_4!G553</f>
        <v>0.4</v>
      </c>
      <c r="G585" s="18" t="n">
        <f aca="false">Прил_4!H553</f>
        <v>0.4</v>
      </c>
      <c r="H585" s="18" t="n">
        <f aca="false">Прил_4!I553</f>
        <v>0.4</v>
      </c>
    </row>
    <row r="586" customFormat="false" ht="30" hidden="false" customHeight="false" outlineLevel="0" collapsed="false">
      <c r="A586" s="19" t="s">
        <v>402</v>
      </c>
      <c r="B586" s="17" t="s">
        <v>260</v>
      </c>
      <c r="C586" s="17" t="s">
        <v>260</v>
      </c>
      <c r="D586" s="20" t="s">
        <v>403</v>
      </c>
      <c r="E586" s="17"/>
      <c r="F586" s="18" t="n">
        <f aca="false">F587</f>
        <v>632</v>
      </c>
      <c r="G586" s="18" t="n">
        <f aca="false">G587</f>
        <v>632</v>
      </c>
      <c r="H586" s="18" t="n">
        <f aca="false">H587</f>
        <v>632</v>
      </c>
    </row>
    <row r="587" customFormat="false" ht="15" hidden="false" customHeight="false" outlineLevel="0" collapsed="false">
      <c r="A587" s="19" t="s">
        <v>141</v>
      </c>
      <c r="B587" s="17" t="s">
        <v>260</v>
      </c>
      <c r="C587" s="17" t="s">
        <v>260</v>
      </c>
      <c r="D587" s="20" t="s">
        <v>466</v>
      </c>
      <c r="E587" s="17"/>
      <c r="F587" s="18" t="n">
        <f aca="false">F588</f>
        <v>632</v>
      </c>
      <c r="G587" s="18" t="n">
        <f aca="false">G588</f>
        <v>632</v>
      </c>
      <c r="H587" s="18" t="n">
        <f aca="false">H588</f>
        <v>632</v>
      </c>
    </row>
    <row r="588" customFormat="false" ht="30" hidden="false" customHeight="false" outlineLevel="0" collapsed="false">
      <c r="A588" s="23" t="s">
        <v>467</v>
      </c>
      <c r="B588" s="17" t="s">
        <v>260</v>
      </c>
      <c r="C588" s="17" t="s">
        <v>260</v>
      </c>
      <c r="D588" s="20" t="s">
        <v>468</v>
      </c>
      <c r="E588" s="17"/>
      <c r="F588" s="18" t="n">
        <f aca="false">F589</f>
        <v>632</v>
      </c>
      <c r="G588" s="18" t="n">
        <f aca="false">G589</f>
        <v>632</v>
      </c>
      <c r="H588" s="18" t="n">
        <f aca="false">H589</f>
        <v>632</v>
      </c>
    </row>
    <row r="589" customFormat="false" ht="45" hidden="false" customHeight="false" outlineLevel="0" collapsed="false">
      <c r="A589" s="23" t="s">
        <v>469</v>
      </c>
      <c r="B589" s="17" t="s">
        <v>260</v>
      </c>
      <c r="C589" s="17" t="s">
        <v>260</v>
      </c>
      <c r="D589" s="20" t="s">
        <v>470</v>
      </c>
      <c r="E589" s="17"/>
      <c r="F589" s="18" t="n">
        <f aca="false">F590+F592</f>
        <v>632</v>
      </c>
      <c r="G589" s="18" t="n">
        <f aca="false">G590+G592</f>
        <v>632</v>
      </c>
      <c r="H589" s="18" t="n">
        <f aca="false">H590+H592</f>
        <v>632</v>
      </c>
    </row>
    <row r="590" customFormat="false" ht="60" hidden="false" customHeight="false" outlineLevel="0" collapsed="false">
      <c r="A590" s="21" t="s">
        <v>27</v>
      </c>
      <c r="B590" s="17" t="s">
        <v>260</v>
      </c>
      <c r="C590" s="17" t="s">
        <v>260</v>
      </c>
      <c r="D590" s="20" t="s">
        <v>470</v>
      </c>
      <c r="E590" s="17" t="s">
        <v>28</v>
      </c>
      <c r="F590" s="18" t="n">
        <f aca="false">F591</f>
        <v>582.1</v>
      </c>
      <c r="G590" s="18" t="n">
        <f aca="false">G591</f>
        <v>582.1</v>
      </c>
      <c r="H590" s="18" t="n">
        <f aca="false">H591</f>
        <v>582.1</v>
      </c>
    </row>
    <row r="591" customFormat="false" ht="30" hidden="false" customHeight="false" outlineLevel="0" collapsed="false">
      <c r="A591" s="21" t="s">
        <v>29</v>
      </c>
      <c r="B591" s="17" t="s">
        <v>260</v>
      </c>
      <c r="C591" s="17" t="s">
        <v>260</v>
      </c>
      <c r="D591" s="20" t="s">
        <v>470</v>
      </c>
      <c r="E591" s="17" t="s">
        <v>30</v>
      </c>
      <c r="F591" s="18" t="n">
        <f aca="false">Прил_4!G559</f>
        <v>582.1</v>
      </c>
      <c r="G591" s="18" t="n">
        <f aca="false">Прил_4!H559</f>
        <v>582.1</v>
      </c>
      <c r="H591" s="18" t="n">
        <f aca="false">Прил_4!I559</f>
        <v>582.1</v>
      </c>
    </row>
    <row r="592" customFormat="false" ht="30" hidden="false" customHeight="false" outlineLevel="0" collapsed="false">
      <c r="A592" s="21" t="s">
        <v>41</v>
      </c>
      <c r="B592" s="17" t="s">
        <v>260</v>
      </c>
      <c r="C592" s="17" t="s">
        <v>260</v>
      </c>
      <c r="D592" s="20" t="s">
        <v>470</v>
      </c>
      <c r="E592" s="17" t="s">
        <v>42</v>
      </c>
      <c r="F592" s="18" t="n">
        <f aca="false">F593</f>
        <v>49.9</v>
      </c>
      <c r="G592" s="18" t="n">
        <f aca="false">G593</f>
        <v>49.9</v>
      </c>
      <c r="H592" s="18" t="n">
        <f aca="false">H593</f>
        <v>49.9</v>
      </c>
    </row>
    <row r="593" customFormat="false" ht="30" hidden="false" customHeight="false" outlineLevel="0" collapsed="false">
      <c r="A593" s="21" t="s">
        <v>43</v>
      </c>
      <c r="B593" s="17" t="s">
        <v>260</v>
      </c>
      <c r="C593" s="17" t="s">
        <v>260</v>
      </c>
      <c r="D593" s="20" t="s">
        <v>470</v>
      </c>
      <c r="E593" s="17" t="s">
        <v>44</v>
      </c>
      <c r="F593" s="18" t="n">
        <f aca="false">Прил_4!G561</f>
        <v>49.9</v>
      </c>
      <c r="G593" s="18" t="n">
        <f aca="false">Прил_4!H561</f>
        <v>49.9</v>
      </c>
      <c r="H593" s="18" t="n">
        <f aca="false">Прил_4!I561</f>
        <v>49.9</v>
      </c>
    </row>
    <row r="594" customFormat="false" ht="30" hidden="false" customHeight="false" outlineLevel="0" collapsed="false">
      <c r="A594" s="19" t="s">
        <v>298</v>
      </c>
      <c r="B594" s="17" t="s">
        <v>260</v>
      </c>
      <c r="C594" s="17" t="s">
        <v>260</v>
      </c>
      <c r="D594" s="20" t="s">
        <v>299</v>
      </c>
      <c r="E594" s="17"/>
      <c r="F594" s="18" t="n">
        <f aca="false">F595</f>
        <v>40378.8</v>
      </c>
      <c r="G594" s="18" t="n">
        <f aca="false">G595</f>
        <v>35118.3</v>
      </c>
      <c r="H594" s="18" t="n">
        <f aca="false">H595</f>
        <v>37500</v>
      </c>
    </row>
    <row r="595" customFormat="false" ht="15" hidden="false" customHeight="false" outlineLevel="0" collapsed="false">
      <c r="A595" s="19" t="s">
        <v>308</v>
      </c>
      <c r="B595" s="17" t="s">
        <v>260</v>
      </c>
      <c r="C595" s="17" t="s">
        <v>260</v>
      </c>
      <c r="D595" s="20" t="s">
        <v>309</v>
      </c>
      <c r="E595" s="17"/>
      <c r="F595" s="18" t="n">
        <f aca="false">F596</f>
        <v>40378.8</v>
      </c>
      <c r="G595" s="18" t="n">
        <f aca="false">G596</f>
        <v>35118.3</v>
      </c>
      <c r="H595" s="18" t="n">
        <f aca="false">H596</f>
        <v>37500</v>
      </c>
    </row>
    <row r="596" customFormat="false" ht="30" hidden="false" customHeight="false" outlineLevel="0" collapsed="false">
      <c r="A596" s="23" t="s">
        <v>310</v>
      </c>
      <c r="B596" s="17" t="s">
        <v>260</v>
      </c>
      <c r="C596" s="17" t="s">
        <v>260</v>
      </c>
      <c r="D596" s="20" t="s">
        <v>311</v>
      </c>
      <c r="E596" s="17"/>
      <c r="F596" s="18" t="n">
        <f aca="false">F597</f>
        <v>40378.8</v>
      </c>
      <c r="G596" s="18" t="n">
        <f aca="false">G597</f>
        <v>35118.3</v>
      </c>
      <c r="H596" s="18" t="n">
        <f aca="false">H597</f>
        <v>37500</v>
      </c>
    </row>
    <row r="597" customFormat="false" ht="30" hidden="false" customHeight="false" outlineLevel="0" collapsed="false">
      <c r="A597" s="23" t="s">
        <v>471</v>
      </c>
      <c r="B597" s="17" t="s">
        <v>260</v>
      </c>
      <c r="C597" s="17" t="s">
        <v>260</v>
      </c>
      <c r="D597" s="20" t="s">
        <v>472</v>
      </c>
      <c r="E597" s="24"/>
      <c r="F597" s="18" t="n">
        <f aca="false">F598</f>
        <v>40378.8</v>
      </c>
      <c r="G597" s="18" t="n">
        <f aca="false">G598</f>
        <v>35118.3</v>
      </c>
      <c r="H597" s="18" t="n">
        <f aca="false">H598</f>
        <v>37500</v>
      </c>
    </row>
    <row r="598" customFormat="false" ht="30" hidden="false" customHeight="false" outlineLevel="0" collapsed="false">
      <c r="A598" s="21" t="s">
        <v>137</v>
      </c>
      <c r="B598" s="17" t="s">
        <v>260</v>
      </c>
      <c r="C598" s="17" t="s">
        <v>260</v>
      </c>
      <c r="D598" s="20" t="s">
        <v>472</v>
      </c>
      <c r="E598" s="17" t="s">
        <v>138</v>
      </c>
      <c r="F598" s="18" t="n">
        <f aca="false">F599</f>
        <v>40378.8</v>
      </c>
      <c r="G598" s="18" t="n">
        <f aca="false">G599</f>
        <v>35118.3</v>
      </c>
      <c r="H598" s="18" t="n">
        <f aca="false">H599</f>
        <v>37500</v>
      </c>
    </row>
    <row r="599" customFormat="false" ht="15" hidden="false" customHeight="false" outlineLevel="0" collapsed="false">
      <c r="A599" s="21" t="s">
        <v>139</v>
      </c>
      <c r="B599" s="17" t="s">
        <v>260</v>
      </c>
      <c r="C599" s="17" t="s">
        <v>260</v>
      </c>
      <c r="D599" s="20" t="s">
        <v>472</v>
      </c>
      <c r="E599" s="17" t="s">
        <v>140</v>
      </c>
      <c r="F599" s="18" t="n">
        <f aca="false">Прил_4!G567</f>
        <v>40378.8</v>
      </c>
      <c r="G599" s="18" t="n">
        <f aca="false">Прил_4!H567</f>
        <v>35118.3</v>
      </c>
      <c r="H599" s="18" t="n">
        <f aca="false">Прил_4!I567</f>
        <v>37500</v>
      </c>
    </row>
    <row r="600" customFormat="false" ht="15" hidden="false" customHeight="false" outlineLevel="0" collapsed="false">
      <c r="A600" s="19" t="s">
        <v>81</v>
      </c>
      <c r="B600" s="17" t="s">
        <v>260</v>
      </c>
      <c r="C600" s="17" t="s">
        <v>260</v>
      </c>
      <c r="D600" s="20" t="s">
        <v>82</v>
      </c>
      <c r="E600" s="17"/>
      <c r="F600" s="18" t="n">
        <f aca="false">F601</f>
        <v>1512.5</v>
      </c>
      <c r="G600" s="18" t="n">
        <f aca="false">G601</f>
        <v>0</v>
      </c>
      <c r="H600" s="18" t="n">
        <f aca="false">H601</f>
        <v>0</v>
      </c>
    </row>
    <row r="601" customFormat="false" ht="15" hidden="false" customHeight="false" outlineLevel="0" collapsed="false">
      <c r="A601" s="19" t="s">
        <v>83</v>
      </c>
      <c r="B601" s="17" t="s">
        <v>260</v>
      </c>
      <c r="C601" s="17" t="s">
        <v>260</v>
      </c>
      <c r="D601" s="20" t="s">
        <v>84</v>
      </c>
      <c r="E601" s="17"/>
      <c r="F601" s="18" t="n">
        <f aca="false">F604+F602</f>
        <v>1512.5</v>
      </c>
      <c r="G601" s="18" t="n">
        <f aca="false">G604+G602</f>
        <v>0</v>
      </c>
      <c r="H601" s="18" t="n">
        <f aca="false">H604+H602</f>
        <v>0</v>
      </c>
    </row>
    <row r="602" customFormat="false" ht="30" hidden="false" customHeight="false" outlineLevel="0" collapsed="false">
      <c r="A602" s="21" t="s">
        <v>41</v>
      </c>
      <c r="B602" s="17" t="s">
        <v>260</v>
      </c>
      <c r="C602" s="17" t="s">
        <v>260</v>
      </c>
      <c r="D602" s="20" t="s">
        <v>84</v>
      </c>
      <c r="E602" s="17" t="s">
        <v>42</v>
      </c>
      <c r="F602" s="18" t="n">
        <f aca="false">F603</f>
        <v>6.4</v>
      </c>
      <c r="G602" s="18" t="n">
        <f aca="false">G603</f>
        <v>0</v>
      </c>
      <c r="H602" s="18" t="n">
        <f aca="false">H603</f>
        <v>0</v>
      </c>
    </row>
    <row r="603" customFormat="false" ht="30" hidden="false" customHeight="false" outlineLevel="0" collapsed="false">
      <c r="A603" s="21" t="s">
        <v>43</v>
      </c>
      <c r="B603" s="17" t="s">
        <v>260</v>
      </c>
      <c r="C603" s="17" t="s">
        <v>260</v>
      </c>
      <c r="D603" s="20" t="s">
        <v>84</v>
      </c>
      <c r="E603" s="17" t="s">
        <v>44</v>
      </c>
      <c r="F603" s="18" t="n">
        <f aca="false">Прил_4!G571</f>
        <v>6.4</v>
      </c>
      <c r="G603" s="18" t="n">
        <f aca="false">Прил_4!H571</f>
        <v>0</v>
      </c>
      <c r="H603" s="18" t="n">
        <f aca="false">Прил_4!I571</f>
        <v>0</v>
      </c>
    </row>
    <row r="604" customFormat="false" ht="30" hidden="false" customHeight="false" outlineLevel="0" collapsed="false">
      <c r="A604" s="21" t="s">
        <v>137</v>
      </c>
      <c r="B604" s="17" t="s">
        <v>260</v>
      </c>
      <c r="C604" s="17" t="s">
        <v>260</v>
      </c>
      <c r="D604" s="20" t="s">
        <v>84</v>
      </c>
      <c r="E604" s="17" t="s">
        <v>138</v>
      </c>
      <c r="F604" s="18" t="n">
        <f aca="false">F605</f>
        <v>1506.1</v>
      </c>
      <c r="G604" s="18" t="n">
        <f aca="false">G605</f>
        <v>0</v>
      </c>
      <c r="H604" s="18" t="n">
        <f aca="false">H605</f>
        <v>0</v>
      </c>
    </row>
    <row r="605" customFormat="false" ht="15" hidden="false" customHeight="false" outlineLevel="0" collapsed="false">
      <c r="A605" s="21" t="s">
        <v>139</v>
      </c>
      <c r="B605" s="17" t="s">
        <v>260</v>
      </c>
      <c r="C605" s="17" t="s">
        <v>260</v>
      </c>
      <c r="D605" s="20" t="s">
        <v>84</v>
      </c>
      <c r="E605" s="17" t="s">
        <v>140</v>
      </c>
      <c r="F605" s="18" t="n">
        <f aca="false">Прил_4!G573</f>
        <v>1506.1</v>
      </c>
      <c r="G605" s="18" t="n">
        <f aca="false">Прил_4!H573</f>
        <v>0</v>
      </c>
      <c r="H605" s="18" t="n">
        <f aca="false">Прил_4!I573</f>
        <v>0</v>
      </c>
    </row>
    <row r="606" customFormat="false" ht="15.6" hidden="false" customHeight="false" outlineLevel="0" collapsed="false">
      <c r="A606" s="13" t="s">
        <v>473</v>
      </c>
      <c r="B606" s="14" t="s">
        <v>86</v>
      </c>
      <c r="C606" s="14"/>
      <c r="D606" s="14"/>
      <c r="E606" s="14"/>
      <c r="F606" s="15" t="n">
        <f aca="false">F607</f>
        <v>5298.5</v>
      </c>
      <c r="G606" s="15" t="n">
        <f aca="false">G607</f>
        <v>1729</v>
      </c>
      <c r="H606" s="15" t="n">
        <f aca="false">H607</f>
        <v>2980</v>
      </c>
    </row>
    <row r="607" customFormat="false" ht="30" hidden="false" customHeight="false" outlineLevel="0" collapsed="false">
      <c r="A607" s="16" t="s">
        <v>474</v>
      </c>
      <c r="B607" s="17" t="s">
        <v>86</v>
      </c>
      <c r="C607" s="17" t="s">
        <v>32</v>
      </c>
      <c r="D607" s="17"/>
      <c r="E607" s="17"/>
      <c r="F607" s="18" t="n">
        <f aca="false">F608+F633</f>
        <v>5298.5</v>
      </c>
      <c r="G607" s="18" t="n">
        <f aca="false">G608+G633</f>
        <v>1729</v>
      </c>
      <c r="H607" s="18" t="n">
        <f aca="false">H608+H633</f>
        <v>2980</v>
      </c>
    </row>
    <row r="608" customFormat="false" ht="15" hidden="false" customHeight="false" outlineLevel="0" collapsed="false">
      <c r="A608" s="19" t="s">
        <v>475</v>
      </c>
      <c r="B608" s="17" t="s">
        <v>86</v>
      </c>
      <c r="C608" s="17" t="s">
        <v>32</v>
      </c>
      <c r="D608" s="20" t="s">
        <v>476</v>
      </c>
      <c r="E608" s="17"/>
      <c r="F608" s="18" t="n">
        <f aca="false">F609+F620+F625</f>
        <v>1663</v>
      </c>
      <c r="G608" s="18" t="n">
        <f aca="false">G609+G620+G625</f>
        <v>1729</v>
      </c>
      <c r="H608" s="18" t="n">
        <f aca="false">H609+H620+H625</f>
        <v>2980</v>
      </c>
    </row>
    <row r="609" customFormat="false" ht="15" hidden="false" customHeight="false" outlineLevel="0" collapsed="false">
      <c r="A609" s="19" t="s">
        <v>477</v>
      </c>
      <c r="B609" s="17" t="s">
        <v>86</v>
      </c>
      <c r="C609" s="17" t="s">
        <v>32</v>
      </c>
      <c r="D609" s="20" t="s">
        <v>478</v>
      </c>
      <c r="E609" s="17"/>
      <c r="F609" s="18" t="n">
        <f aca="false">F610+F616</f>
        <v>480</v>
      </c>
      <c r="G609" s="18" t="n">
        <f aca="false">G610+G616</f>
        <v>546</v>
      </c>
      <c r="H609" s="18" t="n">
        <f aca="false">H610+H616</f>
        <v>1120</v>
      </c>
    </row>
    <row r="610" customFormat="false" ht="45" hidden="false" customHeight="false" outlineLevel="0" collapsed="false">
      <c r="A610" s="23" t="s">
        <v>479</v>
      </c>
      <c r="B610" s="17" t="s">
        <v>86</v>
      </c>
      <c r="C610" s="17" t="s">
        <v>32</v>
      </c>
      <c r="D610" s="20" t="s">
        <v>480</v>
      </c>
      <c r="E610" s="17"/>
      <c r="F610" s="18" t="n">
        <f aca="false">F611</f>
        <v>480</v>
      </c>
      <c r="G610" s="18" t="n">
        <f aca="false">G611</f>
        <v>480</v>
      </c>
      <c r="H610" s="18" t="n">
        <f aca="false">H611</f>
        <v>1050</v>
      </c>
    </row>
    <row r="611" customFormat="false" ht="30" hidden="false" customHeight="false" outlineLevel="0" collapsed="false">
      <c r="A611" s="27" t="s">
        <v>481</v>
      </c>
      <c r="B611" s="17" t="s">
        <v>86</v>
      </c>
      <c r="C611" s="17" t="s">
        <v>32</v>
      </c>
      <c r="D611" s="20" t="s">
        <v>482</v>
      </c>
      <c r="E611" s="17"/>
      <c r="F611" s="18" t="n">
        <f aca="false">F612+F614</f>
        <v>480</v>
      </c>
      <c r="G611" s="18" t="n">
        <f aca="false">G612+G614</f>
        <v>480</v>
      </c>
      <c r="H611" s="18" t="n">
        <f aca="false">H612+H614</f>
        <v>1050</v>
      </c>
    </row>
    <row r="612" customFormat="false" ht="30" hidden="false" customHeight="false" outlineLevel="0" collapsed="false">
      <c r="A612" s="21" t="s">
        <v>41</v>
      </c>
      <c r="B612" s="17" t="s">
        <v>86</v>
      </c>
      <c r="C612" s="17" t="s">
        <v>32</v>
      </c>
      <c r="D612" s="20" t="s">
        <v>482</v>
      </c>
      <c r="E612" s="17" t="s">
        <v>42</v>
      </c>
      <c r="F612" s="18" t="n">
        <f aca="false">F613</f>
        <v>433</v>
      </c>
      <c r="G612" s="18" t="n">
        <f aca="false">G613</f>
        <v>433</v>
      </c>
      <c r="H612" s="18" t="n">
        <f aca="false">H613</f>
        <v>645</v>
      </c>
    </row>
    <row r="613" customFormat="false" ht="30" hidden="false" customHeight="false" outlineLevel="0" collapsed="false">
      <c r="A613" s="21" t="s">
        <v>43</v>
      </c>
      <c r="B613" s="17" t="s">
        <v>86</v>
      </c>
      <c r="C613" s="17" t="s">
        <v>32</v>
      </c>
      <c r="D613" s="20" t="s">
        <v>482</v>
      </c>
      <c r="E613" s="17" t="s">
        <v>44</v>
      </c>
      <c r="F613" s="18" t="n">
        <f aca="false">Прил_4!G581</f>
        <v>433</v>
      </c>
      <c r="G613" s="18" t="n">
        <f aca="false">Прил_4!H581</f>
        <v>433</v>
      </c>
      <c r="H613" s="18" t="n">
        <f aca="false">Прил_4!I581</f>
        <v>645</v>
      </c>
    </row>
    <row r="614" customFormat="false" ht="30" hidden="false" customHeight="false" outlineLevel="0" collapsed="false">
      <c r="A614" s="21" t="s">
        <v>137</v>
      </c>
      <c r="B614" s="17" t="s">
        <v>86</v>
      </c>
      <c r="C614" s="17" t="s">
        <v>32</v>
      </c>
      <c r="D614" s="20" t="s">
        <v>482</v>
      </c>
      <c r="E614" s="17" t="s">
        <v>138</v>
      </c>
      <c r="F614" s="18" t="n">
        <f aca="false">F615</f>
        <v>47</v>
      </c>
      <c r="G614" s="18" t="n">
        <f aca="false">G615</f>
        <v>47</v>
      </c>
      <c r="H614" s="18" t="n">
        <f aca="false">H615</f>
        <v>405</v>
      </c>
    </row>
    <row r="615" customFormat="false" ht="15" hidden="false" customHeight="false" outlineLevel="0" collapsed="false">
      <c r="A615" s="21" t="s">
        <v>139</v>
      </c>
      <c r="B615" s="17" t="s">
        <v>86</v>
      </c>
      <c r="C615" s="17" t="s">
        <v>32</v>
      </c>
      <c r="D615" s="20" t="s">
        <v>482</v>
      </c>
      <c r="E615" s="17" t="s">
        <v>140</v>
      </c>
      <c r="F615" s="18" t="n">
        <f aca="false">Прил_4!G583</f>
        <v>47</v>
      </c>
      <c r="G615" s="18" t="n">
        <f aca="false">Прил_4!H583</f>
        <v>47</v>
      </c>
      <c r="H615" s="18" t="n">
        <f aca="false">Прил_4!I583</f>
        <v>405</v>
      </c>
    </row>
    <row r="616" customFormat="false" ht="30" hidden="false" customHeight="false" outlineLevel="0" collapsed="false">
      <c r="A616" s="23" t="s">
        <v>483</v>
      </c>
      <c r="B616" s="17" t="s">
        <v>86</v>
      </c>
      <c r="C616" s="17" t="s">
        <v>32</v>
      </c>
      <c r="D616" s="20" t="s">
        <v>484</v>
      </c>
      <c r="E616" s="17"/>
      <c r="F616" s="18" t="n">
        <f aca="false">F617</f>
        <v>0</v>
      </c>
      <c r="G616" s="18" t="n">
        <f aca="false">G617</f>
        <v>66</v>
      </c>
      <c r="H616" s="18" t="n">
        <f aca="false">H617</f>
        <v>70</v>
      </c>
    </row>
    <row r="617" customFormat="false" ht="30" hidden="false" customHeight="false" outlineLevel="0" collapsed="false">
      <c r="A617" s="27" t="s">
        <v>481</v>
      </c>
      <c r="B617" s="17" t="s">
        <v>86</v>
      </c>
      <c r="C617" s="17" t="s">
        <v>32</v>
      </c>
      <c r="D617" s="20" t="s">
        <v>485</v>
      </c>
      <c r="E617" s="17"/>
      <c r="F617" s="18" t="n">
        <f aca="false">F618</f>
        <v>0</v>
      </c>
      <c r="G617" s="18" t="n">
        <f aca="false">G618</f>
        <v>66</v>
      </c>
      <c r="H617" s="18" t="n">
        <f aca="false">H618</f>
        <v>70</v>
      </c>
    </row>
    <row r="618" customFormat="false" ht="30" hidden="false" customHeight="false" outlineLevel="0" collapsed="false">
      <c r="A618" s="21" t="s">
        <v>41</v>
      </c>
      <c r="B618" s="17" t="s">
        <v>86</v>
      </c>
      <c r="C618" s="17" t="s">
        <v>32</v>
      </c>
      <c r="D618" s="20" t="s">
        <v>485</v>
      </c>
      <c r="E618" s="17" t="s">
        <v>42</v>
      </c>
      <c r="F618" s="18" t="n">
        <f aca="false">F619</f>
        <v>0</v>
      </c>
      <c r="G618" s="18" t="n">
        <f aca="false">G619</f>
        <v>66</v>
      </c>
      <c r="H618" s="18" t="n">
        <f aca="false">H619</f>
        <v>70</v>
      </c>
    </row>
    <row r="619" customFormat="false" ht="30" hidden="false" customHeight="false" outlineLevel="0" collapsed="false">
      <c r="A619" s="21" t="s">
        <v>43</v>
      </c>
      <c r="B619" s="17" t="s">
        <v>86</v>
      </c>
      <c r="C619" s="17" t="s">
        <v>32</v>
      </c>
      <c r="D619" s="20" t="s">
        <v>485</v>
      </c>
      <c r="E619" s="17" t="s">
        <v>44</v>
      </c>
      <c r="F619" s="18" t="n">
        <f aca="false">Прил_4!G587</f>
        <v>0</v>
      </c>
      <c r="G619" s="18" t="n">
        <f aca="false">Прил_4!H587</f>
        <v>66</v>
      </c>
      <c r="H619" s="18" t="n">
        <f aca="false">Прил_4!I587</f>
        <v>70</v>
      </c>
    </row>
    <row r="620" customFormat="false" ht="15" hidden="false" customHeight="false" outlineLevel="0" collapsed="false">
      <c r="A620" s="19" t="s">
        <v>486</v>
      </c>
      <c r="B620" s="17" t="s">
        <v>86</v>
      </c>
      <c r="C620" s="17" t="s">
        <v>32</v>
      </c>
      <c r="D620" s="20" t="s">
        <v>487</v>
      </c>
      <c r="E620" s="17"/>
      <c r="F620" s="18" t="n">
        <f aca="false">F621</f>
        <v>633</v>
      </c>
      <c r="G620" s="18" t="n">
        <f aca="false">G621</f>
        <v>633</v>
      </c>
      <c r="H620" s="18" t="n">
        <f aca="false">H621</f>
        <v>1300</v>
      </c>
    </row>
    <row r="621" customFormat="false" ht="30" hidden="false" customHeight="false" outlineLevel="0" collapsed="false">
      <c r="A621" s="23" t="s">
        <v>488</v>
      </c>
      <c r="B621" s="17" t="s">
        <v>86</v>
      </c>
      <c r="C621" s="17" t="s">
        <v>32</v>
      </c>
      <c r="D621" s="20" t="s">
        <v>489</v>
      </c>
      <c r="E621" s="17"/>
      <c r="F621" s="18" t="n">
        <f aca="false">F622</f>
        <v>633</v>
      </c>
      <c r="G621" s="18" t="n">
        <f aca="false">G622</f>
        <v>633</v>
      </c>
      <c r="H621" s="18" t="n">
        <f aca="false">H622</f>
        <v>1300</v>
      </c>
    </row>
    <row r="622" customFormat="false" ht="30" hidden="false" customHeight="false" outlineLevel="0" collapsed="false">
      <c r="A622" s="23" t="s">
        <v>490</v>
      </c>
      <c r="B622" s="17" t="s">
        <v>86</v>
      </c>
      <c r="C622" s="17" t="s">
        <v>32</v>
      </c>
      <c r="D622" s="20" t="s">
        <v>491</v>
      </c>
      <c r="E622" s="17"/>
      <c r="F622" s="18" t="n">
        <f aca="false">F623</f>
        <v>633</v>
      </c>
      <c r="G622" s="18" t="n">
        <f aca="false">G623</f>
        <v>633</v>
      </c>
      <c r="H622" s="18" t="n">
        <f aca="false">H623</f>
        <v>1300</v>
      </c>
    </row>
    <row r="623" customFormat="false" ht="30" hidden="false" customHeight="false" outlineLevel="0" collapsed="false">
      <c r="A623" s="21" t="s">
        <v>41</v>
      </c>
      <c r="B623" s="17" t="s">
        <v>86</v>
      </c>
      <c r="C623" s="17" t="s">
        <v>32</v>
      </c>
      <c r="D623" s="20" t="s">
        <v>491</v>
      </c>
      <c r="E623" s="17" t="s">
        <v>42</v>
      </c>
      <c r="F623" s="18" t="n">
        <f aca="false">F624</f>
        <v>633</v>
      </c>
      <c r="G623" s="18" t="n">
        <f aca="false">G624</f>
        <v>633</v>
      </c>
      <c r="H623" s="18" t="n">
        <f aca="false">H624</f>
        <v>1300</v>
      </c>
    </row>
    <row r="624" customFormat="false" ht="30" hidden="false" customHeight="false" outlineLevel="0" collapsed="false">
      <c r="A624" s="21" t="s">
        <v>43</v>
      </c>
      <c r="B624" s="17" t="s">
        <v>86</v>
      </c>
      <c r="C624" s="17" t="s">
        <v>32</v>
      </c>
      <c r="D624" s="20" t="s">
        <v>491</v>
      </c>
      <c r="E624" s="17" t="s">
        <v>44</v>
      </c>
      <c r="F624" s="18" t="n">
        <f aca="false">Прил_4!G592</f>
        <v>633</v>
      </c>
      <c r="G624" s="18" t="n">
        <f aca="false">Прил_4!H592</f>
        <v>633</v>
      </c>
      <c r="H624" s="18" t="n">
        <f aca="false">Прил_4!I592</f>
        <v>1300</v>
      </c>
    </row>
    <row r="625" customFormat="false" ht="30" hidden="false" customHeight="false" outlineLevel="0" collapsed="false">
      <c r="A625" s="19" t="s">
        <v>492</v>
      </c>
      <c r="B625" s="17" t="s">
        <v>86</v>
      </c>
      <c r="C625" s="17" t="s">
        <v>32</v>
      </c>
      <c r="D625" s="20" t="s">
        <v>493</v>
      </c>
      <c r="E625" s="17"/>
      <c r="F625" s="18" t="n">
        <f aca="false">F626</f>
        <v>550</v>
      </c>
      <c r="G625" s="18" t="n">
        <f aca="false">G626</f>
        <v>550</v>
      </c>
      <c r="H625" s="18" t="n">
        <f aca="false">H626</f>
        <v>560</v>
      </c>
    </row>
    <row r="626" customFormat="false" ht="15" hidden="false" customHeight="false" outlineLevel="0" collapsed="false">
      <c r="A626" s="23" t="s">
        <v>494</v>
      </c>
      <c r="B626" s="17" t="s">
        <v>86</v>
      </c>
      <c r="C626" s="17" t="s">
        <v>32</v>
      </c>
      <c r="D626" s="20" t="s">
        <v>495</v>
      </c>
      <c r="E626" s="17"/>
      <c r="F626" s="18" t="n">
        <f aca="false">F630+F627</f>
        <v>550</v>
      </c>
      <c r="G626" s="18" t="n">
        <f aca="false">G630+G627</f>
        <v>550</v>
      </c>
      <c r="H626" s="18" t="n">
        <f aca="false">H630+H627</f>
        <v>560</v>
      </c>
    </row>
    <row r="627" customFormat="false" ht="45" hidden="false" customHeight="false" outlineLevel="0" collapsed="false">
      <c r="A627" s="23" t="s">
        <v>496</v>
      </c>
      <c r="B627" s="17" t="s">
        <v>86</v>
      </c>
      <c r="C627" s="17" t="s">
        <v>32</v>
      </c>
      <c r="D627" s="20" t="s">
        <v>497</v>
      </c>
      <c r="E627" s="11"/>
      <c r="F627" s="38" t="n">
        <f aca="false">F628</f>
        <v>500</v>
      </c>
      <c r="G627" s="38" t="n">
        <f aca="false">G628</f>
        <v>500</v>
      </c>
      <c r="H627" s="38" t="n">
        <f aca="false">H628</f>
        <v>500</v>
      </c>
    </row>
    <row r="628" customFormat="false" ht="30" hidden="false" customHeight="false" outlineLevel="0" collapsed="false">
      <c r="A628" s="21" t="s">
        <v>137</v>
      </c>
      <c r="B628" s="17" t="s">
        <v>86</v>
      </c>
      <c r="C628" s="17" t="s">
        <v>32</v>
      </c>
      <c r="D628" s="20" t="s">
        <v>497</v>
      </c>
      <c r="E628" s="11" t="n">
        <v>600</v>
      </c>
      <c r="F628" s="38" t="n">
        <f aca="false">F629</f>
        <v>500</v>
      </c>
      <c r="G628" s="38" t="n">
        <f aca="false">G629</f>
        <v>500</v>
      </c>
      <c r="H628" s="38" t="n">
        <f aca="false">H629</f>
        <v>500</v>
      </c>
    </row>
    <row r="629" customFormat="false" ht="15" hidden="false" customHeight="false" outlineLevel="0" collapsed="false">
      <c r="A629" s="21" t="s">
        <v>139</v>
      </c>
      <c r="B629" s="17" t="s">
        <v>86</v>
      </c>
      <c r="C629" s="17" t="s">
        <v>32</v>
      </c>
      <c r="D629" s="20" t="s">
        <v>497</v>
      </c>
      <c r="E629" s="11" t="n">
        <v>610</v>
      </c>
      <c r="F629" s="38" t="n">
        <f aca="false">Прил_4!G597</f>
        <v>500</v>
      </c>
      <c r="G629" s="38" t="n">
        <f aca="false">Прил_4!H597</f>
        <v>500</v>
      </c>
      <c r="H629" s="38" t="n">
        <f aca="false">Прил_4!I597</f>
        <v>500</v>
      </c>
    </row>
    <row r="630" customFormat="false" ht="45" hidden="false" customHeight="false" outlineLevel="0" collapsed="false">
      <c r="A630" s="23" t="s">
        <v>498</v>
      </c>
      <c r="B630" s="17" t="s">
        <v>86</v>
      </c>
      <c r="C630" s="17" t="s">
        <v>32</v>
      </c>
      <c r="D630" s="20" t="s">
        <v>499</v>
      </c>
      <c r="E630" s="17"/>
      <c r="F630" s="18" t="n">
        <f aca="false">F631</f>
        <v>50</v>
      </c>
      <c r="G630" s="18" t="n">
        <f aca="false">G631</f>
        <v>50</v>
      </c>
      <c r="H630" s="18" t="n">
        <f aca="false">H631</f>
        <v>60</v>
      </c>
    </row>
    <row r="631" customFormat="false" ht="30" hidden="false" customHeight="false" outlineLevel="0" collapsed="false">
      <c r="A631" s="21" t="s">
        <v>41</v>
      </c>
      <c r="B631" s="17" t="s">
        <v>86</v>
      </c>
      <c r="C631" s="17" t="s">
        <v>32</v>
      </c>
      <c r="D631" s="20" t="s">
        <v>499</v>
      </c>
      <c r="E631" s="17" t="s">
        <v>42</v>
      </c>
      <c r="F631" s="18" t="n">
        <f aca="false">F632</f>
        <v>50</v>
      </c>
      <c r="G631" s="18" t="n">
        <f aca="false">G632</f>
        <v>50</v>
      </c>
      <c r="H631" s="18" t="n">
        <f aca="false">H632</f>
        <v>60</v>
      </c>
    </row>
    <row r="632" customFormat="false" ht="30" hidden="false" customHeight="false" outlineLevel="0" collapsed="false">
      <c r="A632" s="21" t="s">
        <v>43</v>
      </c>
      <c r="B632" s="17" t="s">
        <v>86</v>
      </c>
      <c r="C632" s="17" t="s">
        <v>32</v>
      </c>
      <c r="D632" s="20" t="s">
        <v>499</v>
      </c>
      <c r="E632" s="17" t="s">
        <v>44</v>
      </c>
      <c r="F632" s="18" t="n">
        <f aca="false">Прил_4!G600</f>
        <v>50</v>
      </c>
      <c r="G632" s="18" t="n">
        <f aca="false">Прил_4!H600</f>
        <v>50</v>
      </c>
      <c r="H632" s="18" t="n">
        <f aca="false">Прил_4!I600</f>
        <v>60</v>
      </c>
    </row>
    <row r="633" customFormat="false" ht="15" hidden="false" customHeight="false" outlineLevel="0" collapsed="false">
      <c r="A633" s="19" t="s">
        <v>81</v>
      </c>
      <c r="B633" s="17" t="s">
        <v>86</v>
      </c>
      <c r="C633" s="17" t="s">
        <v>32</v>
      </c>
      <c r="D633" s="20" t="s">
        <v>82</v>
      </c>
      <c r="E633" s="17"/>
      <c r="F633" s="18" t="n">
        <f aca="false">F634+F637</f>
        <v>3635.5</v>
      </c>
      <c r="G633" s="18" t="n">
        <f aca="false">G634+G637</f>
        <v>0</v>
      </c>
      <c r="H633" s="18" t="n">
        <f aca="false">H634+H637</f>
        <v>0</v>
      </c>
    </row>
    <row r="634" customFormat="false" ht="15" hidden="false" customHeight="false" outlineLevel="0" collapsed="false">
      <c r="A634" s="19" t="s">
        <v>83</v>
      </c>
      <c r="B634" s="17" t="s">
        <v>86</v>
      </c>
      <c r="C634" s="17" t="s">
        <v>32</v>
      </c>
      <c r="D634" s="20" t="s">
        <v>84</v>
      </c>
      <c r="E634" s="17"/>
      <c r="F634" s="18" t="n">
        <f aca="false">F635</f>
        <v>35.5</v>
      </c>
      <c r="G634" s="18" t="n">
        <f aca="false">G635</f>
        <v>0</v>
      </c>
      <c r="H634" s="18" t="n">
        <f aca="false">H635</f>
        <v>0</v>
      </c>
    </row>
    <row r="635" customFormat="false" ht="30" hidden="false" customHeight="false" outlineLevel="0" collapsed="false">
      <c r="A635" s="21" t="s">
        <v>137</v>
      </c>
      <c r="B635" s="17" t="s">
        <v>86</v>
      </c>
      <c r="C635" s="17" t="s">
        <v>32</v>
      </c>
      <c r="D635" s="20" t="s">
        <v>84</v>
      </c>
      <c r="E635" s="17" t="s">
        <v>138</v>
      </c>
      <c r="F635" s="18" t="n">
        <f aca="false">F636</f>
        <v>35.5</v>
      </c>
      <c r="G635" s="18" t="n">
        <f aca="false">G636</f>
        <v>0</v>
      </c>
      <c r="H635" s="18" t="n">
        <f aca="false">H636</f>
        <v>0</v>
      </c>
    </row>
    <row r="636" customFormat="false" ht="15" hidden="false" customHeight="false" outlineLevel="0" collapsed="false">
      <c r="A636" s="21" t="s">
        <v>139</v>
      </c>
      <c r="B636" s="17" t="s">
        <v>86</v>
      </c>
      <c r="C636" s="17" t="s">
        <v>32</v>
      </c>
      <c r="D636" s="20" t="s">
        <v>84</v>
      </c>
      <c r="E636" s="17" t="s">
        <v>140</v>
      </c>
      <c r="F636" s="18" t="n">
        <f aca="false">Прил_4!G604</f>
        <v>35.5</v>
      </c>
      <c r="G636" s="18" t="n">
        <f aca="false">Прил_4!H604</f>
        <v>0</v>
      </c>
      <c r="H636" s="18" t="n">
        <f aca="false">Прил_4!I604</f>
        <v>0</v>
      </c>
    </row>
    <row r="637" customFormat="false" ht="30" hidden="false" customHeight="false" outlineLevel="0" collapsed="false">
      <c r="A637" s="21" t="s">
        <v>314</v>
      </c>
      <c r="B637" s="17" t="s">
        <v>86</v>
      </c>
      <c r="C637" s="17" t="s">
        <v>32</v>
      </c>
      <c r="D637" s="20" t="s">
        <v>315</v>
      </c>
      <c r="E637" s="17"/>
      <c r="F637" s="18" t="n">
        <f aca="false">F638</f>
        <v>3600</v>
      </c>
      <c r="G637" s="18" t="n">
        <f aca="false">G638</f>
        <v>0</v>
      </c>
      <c r="H637" s="18" t="n">
        <f aca="false">H638</f>
        <v>0</v>
      </c>
    </row>
    <row r="638" customFormat="false" ht="30" hidden="false" customHeight="false" outlineLevel="0" collapsed="false">
      <c r="A638" s="21" t="s">
        <v>137</v>
      </c>
      <c r="B638" s="17" t="s">
        <v>86</v>
      </c>
      <c r="C638" s="17" t="s">
        <v>32</v>
      </c>
      <c r="D638" s="20" t="s">
        <v>315</v>
      </c>
      <c r="E638" s="17" t="s">
        <v>138</v>
      </c>
      <c r="F638" s="18" t="n">
        <f aca="false">F639</f>
        <v>3600</v>
      </c>
      <c r="G638" s="18" t="n">
        <f aca="false">G639</f>
        <v>0</v>
      </c>
      <c r="H638" s="18" t="n">
        <f aca="false">H639</f>
        <v>0</v>
      </c>
    </row>
    <row r="639" customFormat="false" ht="15" hidden="false" customHeight="false" outlineLevel="0" collapsed="false">
      <c r="A639" s="21" t="s">
        <v>139</v>
      </c>
      <c r="B639" s="17" t="s">
        <v>86</v>
      </c>
      <c r="C639" s="17" t="s">
        <v>32</v>
      </c>
      <c r="D639" s="20" t="s">
        <v>315</v>
      </c>
      <c r="E639" s="17" t="s">
        <v>140</v>
      </c>
      <c r="F639" s="18" t="n">
        <f aca="false">Прил_4!G607</f>
        <v>3600</v>
      </c>
      <c r="G639" s="18" t="n">
        <f aca="false">Прил_4!H607</f>
        <v>0</v>
      </c>
      <c r="H639" s="18" t="n">
        <f aca="false">Прил_4!I607</f>
        <v>0</v>
      </c>
    </row>
    <row r="640" customFormat="false" ht="15.6" hidden="false" customHeight="false" outlineLevel="0" collapsed="false">
      <c r="A640" s="13" t="s">
        <v>500</v>
      </c>
      <c r="B640" s="14" t="s">
        <v>94</v>
      </c>
      <c r="C640" s="14"/>
      <c r="D640" s="14"/>
      <c r="E640" s="14"/>
      <c r="F640" s="15" t="n">
        <f aca="false">F641+F708+F788+F839+F863</f>
        <v>1785025.4</v>
      </c>
      <c r="G640" s="15" t="n">
        <f aca="false">G641+G708+G788+G839+G863</f>
        <v>1749635.9</v>
      </c>
      <c r="H640" s="15" t="n">
        <f aca="false">H641+H708+H788+H839+H863</f>
        <v>1324618.2</v>
      </c>
    </row>
    <row r="641" customFormat="false" ht="15" hidden="false" customHeight="false" outlineLevel="0" collapsed="false">
      <c r="A641" s="16" t="s">
        <v>501</v>
      </c>
      <c r="B641" s="17" t="s">
        <v>94</v>
      </c>
      <c r="C641" s="17" t="s">
        <v>16</v>
      </c>
      <c r="D641" s="17"/>
      <c r="E641" s="17"/>
      <c r="F641" s="18" t="n">
        <f aca="false">F642+F664+F670+F689+F698+F704</f>
        <v>604891</v>
      </c>
      <c r="G641" s="18" t="n">
        <f aca="false">G642+G664+G670+G689+G698+G704</f>
        <v>615493.8</v>
      </c>
      <c r="H641" s="18" t="n">
        <f aca="false">H642+H664+H670+H689+H698+H704</f>
        <v>579595.7</v>
      </c>
    </row>
    <row r="642" customFormat="false" ht="15" hidden="false" customHeight="false" outlineLevel="0" collapsed="false">
      <c r="A642" s="19" t="s">
        <v>113</v>
      </c>
      <c r="B642" s="17" t="s">
        <v>94</v>
      </c>
      <c r="C642" s="17" t="s">
        <v>16</v>
      </c>
      <c r="D642" s="20" t="s">
        <v>114</v>
      </c>
      <c r="E642" s="17"/>
      <c r="F642" s="29" t="n">
        <f aca="false">F643</f>
        <v>500523</v>
      </c>
      <c r="G642" s="29" t="n">
        <f aca="false">G643</f>
        <v>502534.6</v>
      </c>
      <c r="H642" s="29" t="n">
        <f aca="false">H643</f>
        <v>561625</v>
      </c>
    </row>
    <row r="643" customFormat="false" ht="15" hidden="false" customHeight="false" outlineLevel="0" collapsed="false">
      <c r="A643" s="19" t="s">
        <v>115</v>
      </c>
      <c r="B643" s="17" t="s">
        <v>94</v>
      </c>
      <c r="C643" s="17" t="s">
        <v>16</v>
      </c>
      <c r="D643" s="20" t="s">
        <v>116</v>
      </c>
      <c r="E643" s="17"/>
      <c r="F643" s="29" t="n">
        <f aca="false">F644+F654</f>
        <v>500523</v>
      </c>
      <c r="G643" s="29" t="n">
        <f aca="false">G644+G654</f>
        <v>502534.6</v>
      </c>
      <c r="H643" s="29" t="n">
        <f aca="false">H644+H654</f>
        <v>561625</v>
      </c>
    </row>
    <row r="644" customFormat="false" ht="30" hidden="false" customHeight="false" outlineLevel="0" collapsed="false">
      <c r="A644" s="19" t="s">
        <v>502</v>
      </c>
      <c r="B644" s="17" t="s">
        <v>94</v>
      </c>
      <c r="C644" s="17" t="s">
        <v>16</v>
      </c>
      <c r="D644" s="20" t="s">
        <v>503</v>
      </c>
      <c r="E644" s="17"/>
      <c r="F644" s="29" t="n">
        <f aca="false">F651+F645+F648</f>
        <v>2733</v>
      </c>
      <c r="G644" s="29" t="n">
        <f aca="false">G651+G645+G648</f>
        <v>50</v>
      </c>
      <c r="H644" s="29" t="n">
        <f aca="false">H651+H645+H648</f>
        <v>58050</v>
      </c>
    </row>
    <row r="645" customFormat="false" ht="75" hidden="false" customHeight="false" outlineLevel="0" collapsed="false">
      <c r="A645" s="23" t="s">
        <v>504</v>
      </c>
      <c r="B645" s="17" t="s">
        <v>94</v>
      </c>
      <c r="C645" s="17" t="s">
        <v>16</v>
      </c>
      <c r="D645" s="20" t="s">
        <v>505</v>
      </c>
      <c r="E645" s="24"/>
      <c r="F645" s="29" t="n">
        <f aca="false">F646</f>
        <v>50</v>
      </c>
      <c r="G645" s="29" t="n">
        <f aca="false">G646</f>
        <v>50</v>
      </c>
      <c r="H645" s="29" t="n">
        <f aca="false">H646</f>
        <v>50</v>
      </c>
    </row>
    <row r="646" customFormat="false" ht="30" hidden="false" customHeight="false" outlineLevel="0" collapsed="false">
      <c r="A646" s="21" t="s">
        <v>137</v>
      </c>
      <c r="B646" s="17" t="s">
        <v>94</v>
      </c>
      <c r="C646" s="17" t="s">
        <v>16</v>
      </c>
      <c r="D646" s="20" t="s">
        <v>505</v>
      </c>
      <c r="E646" s="17" t="s">
        <v>138</v>
      </c>
      <c r="F646" s="29" t="n">
        <f aca="false">F647</f>
        <v>50</v>
      </c>
      <c r="G646" s="29" t="n">
        <f aca="false">G647</f>
        <v>50</v>
      </c>
      <c r="H646" s="29" t="n">
        <f aca="false">H647</f>
        <v>50</v>
      </c>
    </row>
    <row r="647" customFormat="false" ht="15" hidden="false" customHeight="false" outlineLevel="0" collapsed="false">
      <c r="A647" s="21" t="s">
        <v>139</v>
      </c>
      <c r="B647" s="17" t="s">
        <v>94</v>
      </c>
      <c r="C647" s="17" t="s">
        <v>16</v>
      </c>
      <c r="D647" s="20" t="s">
        <v>505</v>
      </c>
      <c r="E647" s="17" t="s">
        <v>140</v>
      </c>
      <c r="F647" s="29" t="n">
        <f aca="false">Прил_4!G943</f>
        <v>50</v>
      </c>
      <c r="G647" s="29" t="n">
        <f aca="false">Прил_4!H943</f>
        <v>50</v>
      </c>
      <c r="H647" s="29" t="n">
        <f aca="false">Прил_4!I943</f>
        <v>50</v>
      </c>
    </row>
    <row r="648" customFormat="false" ht="45" hidden="false" customHeight="false" outlineLevel="0" collapsed="false">
      <c r="A648" s="19" t="s">
        <v>506</v>
      </c>
      <c r="B648" s="17" t="s">
        <v>94</v>
      </c>
      <c r="C648" s="17" t="s">
        <v>16</v>
      </c>
      <c r="D648" s="20" t="s">
        <v>507</v>
      </c>
      <c r="E648" s="17"/>
      <c r="F648" s="29" t="n">
        <f aca="false">F649</f>
        <v>2683</v>
      </c>
      <c r="G648" s="29" t="n">
        <f aca="false">G649</f>
        <v>0</v>
      </c>
      <c r="H648" s="29" t="n">
        <f aca="false">H649</f>
        <v>0</v>
      </c>
    </row>
    <row r="649" customFormat="false" ht="30" hidden="false" customHeight="false" outlineLevel="0" collapsed="false">
      <c r="A649" s="21" t="s">
        <v>41</v>
      </c>
      <c r="B649" s="17" t="s">
        <v>94</v>
      </c>
      <c r="C649" s="17" t="s">
        <v>16</v>
      </c>
      <c r="D649" s="20" t="s">
        <v>507</v>
      </c>
      <c r="E649" s="17" t="s">
        <v>42</v>
      </c>
      <c r="F649" s="29" t="n">
        <f aca="false">F650</f>
        <v>2683</v>
      </c>
      <c r="G649" s="29" t="n">
        <f aca="false">G650</f>
        <v>0</v>
      </c>
      <c r="H649" s="29" t="n">
        <f aca="false">H650</f>
        <v>0</v>
      </c>
    </row>
    <row r="650" customFormat="false" ht="30" hidden="false" customHeight="false" outlineLevel="0" collapsed="false">
      <c r="A650" s="21" t="s">
        <v>43</v>
      </c>
      <c r="B650" s="17" t="s">
        <v>94</v>
      </c>
      <c r="C650" s="17" t="s">
        <v>16</v>
      </c>
      <c r="D650" s="20" t="s">
        <v>507</v>
      </c>
      <c r="E650" s="17" t="s">
        <v>44</v>
      </c>
      <c r="F650" s="29" t="n">
        <f aca="false">Прил_4!G946</f>
        <v>2683</v>
      </c>
      <c r="G650" s="29" t="n">
        <f aca="false">Прил_4!H946</f>
        <v>0</v>
      </c>
      <c r="H650" s="29" t="n">
        <f aca="false">Прил_4!I946</f>
        <v>0</v>
      </c>
    </row>
    <row r="651" customFormat="false" ht="45" hidden="false" customHeight="false" outlineLevel="0" collapsed="false">
      <c r="A651" s="19" t="s">
        <v>508</v>
      </c>
      <c r="B651" s="17" t="s">
        <v>94</v>
      </c>
      <c r="C651" s="17" t="s">
        <v>16</v>
      </c>
      <c r="D651" s="20" t="s">
        <v>509</v>
      </c>
      <c r="E651" s="17"/>
      <c r="F651" s="29" t="n">
        <f aca="false">F652</f>
        <v>0</v>
      </c>
      <c r="G651" s="29" t="n">
        <f aca="false">G652</f>
        <v>0</v>
      </c>
      <c r="H651" s="29" t="n">
        <f aca="false">H652</f>
        <v>58000</v>
      </c>
    </row>
    <row r="652" customFormat="false" ht="30" hidden="false" customHeight="false" outlineLevel="0" collapsed="false">
      <c r="A652" s="21" t="s">
        <v>137</v>
      </c>
      <c r="B652" s="17" t="s">
        <v>94</v>
      </c>
      <c r="C652" s="17" t="s">
        <v>16</v>
      </c>
      <c r="D652" s="20" t="s">
        <v>509</v>
      </c>
      <c r="E652" s="17" t="s">
        <v>138</v>
      </c>
      <c r="F652" s="29" t="n">
        <f aca="false">F653</f>
        <v>0</v>
      </c>
      <c r="G652" s="29" t="n">
        <f aca="false">G653</f>
        <v>0</v>
      </c>
      <c r="H652" s="29" t="n">
        <f aca="false">H653</f>
        <v>58000</v>
      </c>
    </row>
    <row r="653" customFormat="false" ht="15" hidden="false" customHeight="false" outlineLevel="0" collapsed="false">
      <c r="A653" s="21" t="s">
        <v>139</v>
      </c>
      <c r="B653" s="17" t="s">
        <v>94</v>
      </c>
      <c r="C653" s="17" t="s">
        <v>16</v>
      </c>
      <c r="D653" s="20" t="s">
        <v>509</v>
      </c>
      <c r="E653" s="17" t="s">
        <v>140</v>
      </c>
      <c r="F653" s="29" t="n">
        <f aca="false">Прил_4!G949</f>
        <v>0</v>
      </c>
      <c r="G653" s="29" t="n">
        <f aca="false">Прил_4!H949</f>
        <v>0</v>
      </c>
      <c r="H653" s="29" t="n">
        <f aca="false">Прил_4!I949</f>
        <v>58000</v>
      </c>
    </row>
    <row r="654" customFormat="false" ht="45" hidden="false" customHeight="false" outlineLevel="0" collapsed="false">
      <c r="A654" s="19" t="s">
        <v>117</v>
      </c>
      <c r="B654" s="17" t="s">
        <v>94</v>
      </c>
      <c r="C654" s="17" t="s">
        <v>16</v>
      </c>
      <c r="D654" s="20" t="s">
        <v>118</v>
      </c>
      <c r="E654" s="17"/>
      <c r="F654" s="29" t="n">
        <f aca="false">F655+F658+F661</f>
        <v>497790</v>
      </c>
      <c r="G654" s="29" t="n">
        <f aca="false">G655+G658+G661</f>
        <v>502484.6</v>
      </c>
      <c r="H654" s="29" t="n">
        <f aca="false">H655+H658+H661</f>
        <v>503575</v>
      </c>
    </row>
    <row r="655" customFormat="false" ht="45" hidden="false" customHeight="false" outlineLevel="0" collapsed="false">
      <c r="A655" s="40" t="s">
        <v>510</v>
      </c>
      <c r="B655" s="17" t="s">
        <v>94</v>
      </c>
      <c r="C655" s="17" t="s">
        <v>16</v>
      </c>
      <c r="D655" s="20" t="s">
        <v>511</v>
      </c>
      <c r="E655" s="17"/>
      <c r="F655" s="29" t="n">
        <f aca="false">F656</f>
        <v>156372</v>
      </c>
      <c r="G655" s="29" t="n">
        <f aca="false">G656</f>
        <v>161066.6</v>
      </c>
      <c r="H655" s="29" t="n">
        <f aca="false">H656</f>
        <v>162157</v>
      </c>
    </row>
    <row r="656" customFormat="false" ht="30" hidden="false" customHeight="false" outlineLevel="0" collapsed="false">
      <c r="A656" s="21" t="s">
        <v>137</v>
      </c>
      <c r="B656" s="17" t="s">
        <v>94</v>
      </c>
      <c r="C656" s="17" t="s">
        <v>16</v>
      </c>
      <c r="D656" s="20" t="s">
        <v>511</v>
      </c>
      <c r="E656" s="17" t="s">
        <v>138</v>
      </c>
      <c r="F656" s="29" t="n">
        <f aca="false">F657</f>
        <v>156372</v>
      </c>
      <c r="G656" s="29" t="n">
        <f aca="false">G657</f>
        <v>161066.6</v>
      </c>
      <c r="H656" s="29" t="n">
        <f aca="false">H657</f>
        <v>162157</v>
      </c>
    </row>
    <row r="657" customFormat="false" ht="15" hidden="false" customHeight="false" outlineLevel="0" collapsed="false">
      <c r="A657" s="21" t="s">
        <v>139</v>
      </c>
      <c r="B657" s="17" t="s">
        <v>94</v>
      </c>
      <c r="C657" s="17" t="s">
        <v>16</v>
      </c>
      <c r="D657" s="20" t="s">
        <v>511</v>
      </c>
      <c r="E657" s="17" t="s">
        <v>140</v>
      </c>
      <c r="F657" s="29" t="n">
        <f aca="false">Прил_4!G953</f>
        <v>156372</v>
      </c>
      <c r="G657" s="29" t="n">
        <f aca="false">Прил_4!H953</f>
        <v>161066.6</v>
      </c>
      <c r="H657" s="29" t="n">
        <f aca="false">Прил_4!I953</f>
        <v>162157</v>
      </c>
    </row>
    <row r="658" customFormat="false" ht="105" hidden="false" customHeight="false" outlineLevel="0" collapsed="false">
      <c r="A658" s="23" t="s">
        <v>512</v>
      </c>
      <c r="B658" s="17" t="s">
        <v>94</v>
      </c>
      <c r="C658" s="17" t="s">
        <v>16</v>
      </c>
      <c r="D658" s="20" t="s">
        <v>513</v>
      </c>
      <c r="E658" s="17"/>
      <c r="F658" s="29" t="n">
        <f aca="false">F659</f>
        <v>337530</v>
      </c>
      <c r="G658" s="29" t="n">
        <f aca="false">G659</f>
        <v>337530</v>
      </c>
      <c r="H658" s="29" t="n">
        <f aca="false">H659</f>
        <v>337530</v>
      </c>
    </row>
    <row r="659" customFormat="false" ht="30" hidden="false" customHeight="false" outlineLevel="0" collapsed="false">
      <c r="A659" s="21" t="s">
        <v>137</v>
      </c>
      <c r="B659" s="17" t="s">
        <v>94</v>
      </c>
      <c r="C659" s="17" t="s">
        <v>16</v>
      </c>
      <c r="D659" s="20" t="s">
        <v>513</v>
      </c>
      <c r="E659" s="17" t="s">
        <v>138</v>
      </c>
      <c r="F659" s="29" t="n">
        <f aca="false">F660</f>
        <v>337530</v>
      </c>
      <c r="G659" s="29" t="n">
        <f aca="false">G660</f>
        <v>337530</v>
      </c>
      <c r="H659" s="29" t="n">
        <f aca="false">H660</f>
        <v>337530</v>
      </c>
    </row>
    <row r="660" customFormat="false" ht="15" hidden="false" customHeight="false" outlineLevel="0" collapsed="false">
      <c r="A660" s="21" t="s">
        <v>139</v>
      </c>
      <c r="B660" s="17" t="s">
        <v>94</v>
      </c>
      <c r="C660" s="17" t="s">
        <v>16</v>
      </c>
      <c r="D660" s="20" t="s">
        <v>513</v>
      </c>
      <c r="E660" s="17" t="s">
        <v>140</v>
      </c>
      <c r="F660" s="29" t="n">
        <f aca="false">Прил_4!G956</f>
        <v>337530</v>
      </c>
      <c r="G660" s="29" t="n">
        <f aca="false">Прил_4!H956</f>
        <v>337530</v>
      </c>
      <c r="H660" s="29" t="n">
        <f aca="false">Прил_4!I956</f>
        <v>337530</v>
      </c>
    </row>
    <row r="661" customFormat="false" ht="90" hidden="false" customHeight="false" outlineLevel="0" collapsed="false">
      <c r="A661" s="23" t="s">
        <v>514</v>
      </c>
      <c r="B661" s="17" t="s">
        <v>94</v>
      </c>
      <c r="C661" s="17" t="s">
        <v>16</v>
      </c>
      <c r="D661" s="20" t="s">
        <v>515</v>
      </c>
      <c r="E661" s="24"/>
      <c r="F661" s="29" t="n">
        <f aca="false">F662</f>
        <v>3888</v>
      </c>
      <c r="G661" s="29" t="n">
        <f aca="false">G662</f>
        <v>3888</v>
      </c>
      <c r="H661" s="29" t="n">
        <f aca="false">H662</f>
        <v>3888</v>
      </c>
    </row>
    <row r="662" customFormat="false" ht="30" hidden="false" customHeight="false" outlineLevel="0" collapsed="false">
      <c r="A662" s="21" t="s">
        <v>137</v>
      </c>
      <c r="B662" s="17" t="s">
        <v>94</v>
      </c>
      <c r="C662" s="17" t="s">
        <v>16</v>
      </c>
      <c r="D662" s="20" t="s">
        <v>515</v>
      </c>
      <c r="E662" s="17" t="s">
        <v>138</v>
      </c>
      <c r="F662" s="29" t="n">
        <f aca="false">F663</f>
        <v>3888</v>
      </c>
      <c r="G662" s="29" t="n">
        <f aca="false">G663</f>
        <v>3888</v>
      </c>
      <c r="H662" s="29" t="n">
        <f aca="false">H663</f>
        <v>3888</v>
      </c>
    </row>
    <row r="663" customFormat="false" ht="30" hidden="false" customHeight="false" outlineLevel="0" collapsed="false">
      <c r="A663" s="21" t="s">
        <v>516</v>
      </c>
      <c r="B663" s="17" t="s">
        <v>94</v>
      </c>
      <c r="C663" s="17" t="s">
        <v>16</v>
      </c>
      <c r="D663" s="20" t="s">
        <v>515</v>
      </c>
      <c r="E663" s="17" t="s">
        <v>517</v>
      </c>
      <c r="F663" s="29" t="n">
        <f aca="false">Прил_4!G959</f>
        <v>3888</v>
      </c>
      <c r="G663" s="29" t="n">
        <f aca="false">Прил_4!H959</f>
        <v>3888</v>
      </c>
      <c r="H663" s="29" t="n">
        <f aca="false">Прил_4!I959</f>
        <v>3888</v>
      </c>
    </row>
    <row r="664" customFormat="false" ht="15" hidden="false" customHeight="false" outlineLevel="0" collapsed="false">
      <c r="A664" s="19" t="s">
        <v>47</v>
      </c>
      <c r="B664" s="17" t="s">
        <v>94</v>
      </c>
      <c r="C664" s="17" t="s">
        <v>16</v>
      </c>
      <c r="D664" s="20" t="s">
        <v>48</v>
      </c>
      <c r="E664" s="17"/>
      <c r="F664" s="18" t="n">
        <f aca="false">F665</f>
        <v>0</v>
      </c>
      <c r="G664" s="18" t="n">
        <f aca="false">G665</f>
        <v>520</v>
      </c>
      <c r="H664" s="18" t="n">
        <f aca="false">H665</f>
        <v>340</v>
      </c>
    </row>
    <row r="665" customFormat="false" ht="15" hidden="false" customHeight="false" outlineLevel="0" collapsed="false">
      <c r="A665" s="19" t="s">
        <v>518</v>
      </c>
      <c r="B665" s="17" t="s">
        <v>94</v>
      </c>
      <c r="C665" s="17" t="s">
        <v>16</v>
      </c>
      <c r="D665" s="20" t="s">
        <v>519</v>
      </c>
      <c r="E665" s="17"/>
      <c r="F665" s="18" t="n">
        <f aca="false">F666</f>
        <v>0</v>
      </c>
      <c r="G665" s="18" t="n">
        <f aca="false">G666</f>
        <v>520</v>
      </c>
      <c r="H665" s="18" t="n">
        <f aca="false">H666</f>
        <v>340</v>
      </c>
    </row>
    <row r="666" customFormat="false" ht="45" hidden="false" customHeight="false" outlineLevel="0" collapsed="false">
      <c r="A666" s="22" t="s">
        <v>520</v>
      </c>
      <c r="B666" s="17" t="s">
        <v>94</v>
      </c>
      <c r="C666" s="17" t="s">
        <v>16</v>
      </c>
      <c r="D666" s="20" t="s">
        <v>521</v>
      </c>
      <c r="E666" s="17"/>
      <c r="F666" s="18" t="n">
        <f aca="false">F667</f>
        <v>0</v>
      </c>
      <c r="G666" s="18" t="n">
        <f aca="false">G667</f>
        <v>520</v>
      </c>
      <c r="H666" s="18" t="n">
        <f aca="false">H667</f>
        <v>340</v>
      </c>
    </row>
    <row r="667" customFormat="false" ht="105" hidden="false" customHeight="false" outlineLevel="0" collapsed="false">
      <c r="A667" s="22" t="s">
        <v>522</v>
      </c>
      <c r="B667" s="17" t="s">
        <v>94</v>
      </c>
      <c r="C667" s="17" t="s">
        <v>16</v>
      </c>
      <c r="D667" s="20" t="s">
        <v>523</v>
      </c>
      <c r="E667" s="17"/>
      <c r="F667" s="18" t="n">
        <f aca="false">F668</f>
        <v>0</v>
      </c>
      <c r="G667" s="18" t="n">
        <f aca="false">G668</f>
        <v>520</v>
      </c>
      <c r="H667" s="18" t="n">
        <f aca="false">H668</f>
        <v>340</v>
      </c>
    </row>
    <row r="668" customFormat="false" ht="30" hidden="false" customHeight="false" outlineLevel="0" collapsed="false">
      <c r="A668" s="21" t="s">
        <v>137</v>
      </c>
      <c r="B668" s="17" t="s">
        <v>94</v>
      </c>
      <c r="C668" s="17" t="s">
        <v>16</v>
      </c>
      <c r="D668" s="20" t="s">
        <v>523</v>
      </c>
      <c r="E668" s="17" t="s">
        <v>138</v>
      </c>
      <c r="F668" s="18" t="n">
        <f aca="false">F669</f>
        <v>0</v>
      </c>
      <c r="G668" s="18" t="n">
        <f aca="false">G669</f>
        <v>520</v>
      </c>
      <c r="H668" s="18" t="n">
        <f aca="false">H669</f>
        <v>340</v>
      </c>
    </row>
    <row r="669" customFormat="false" ht="15" hidden="false" customHeight="false" outlineLevel="0" collapsed="false">
      <c r="A669" s="21" t="s">
        <v>139</v>
      </c>
      <c r="B669" s="17" t="s">
        <v>94</v>
      </c>
      <c r="C669" s="17" t="s">
        <v>16</v>
      </c>
      <c r="D669" s="20" t="s">
        <v>523</v>
      </c>
      <c r="E669" s="17" t="s">
        <v>140</v>
      </c>
      <c r="F669" s="18" t="n">
        <f aca="false">Прил_4!G965</f>
        <v>0</v>
      </c>
      <c r="G669" s="18" t="n">
        <f aca="false">Прил_4!H965</f>
        <v>520</v>
      </c>
      <c r="H669" s="18" t="n">
        <f aca="false">Прил_4!I965</f>
        <v>340</v>
      </c>
    </row>
    <row r="670" customFormat="false" ht="30" hidden="false" customHeight="false" outlineLevel="0" collapsed="false">
      <c r="A670" s="19" t="s">
        <v>129</v>
      </c>
      <c r="B670" s="17" t="s">
        <v>94</v>
      </c>
      <c r="C670" s="17" t="s">
        <v>16</v>
      </c>
      <c r="D670" s="20" t="s">
        <v>130</v>
      </c>
      <c r="E670" s="17"/>
      <c r="F670" s="18" t="n">
        <f aca="false">F679+F684+F671</f>
        <v>16524.7</v>
      </c>
      <c r="G670" s="18" t="n">
        <f aca="false">G679+G684+G671</f>
        <v>16927.7</v>
      </c>
      <c r="H670" s="18" t="n">
        <f aca="false">H679+H684+H671</f>
        <v>17427.7</v>
      </c>
    </row>
    <row r="671" customFormat="false" ht="30" hidden="false" customHeight="false" outlineLevel="0" collapsed="false">
      <c r="A671" s="19" t="s">
        <v>131</v>
      </c>
      <c r="B671" s="17" t="s">
        <v>94</v>
      </c>
      <c r="C671" s="17" t="s">
        <v>16</v>
      </c>
      <c r="D671" s="20" t="s">
        <v>132</v>
      </c>
      <c r="E671" s="17"/>
      <c r="F671" s="18" t="n">
        <f aca="false">F672</f>
        <v>16062.7</v>
      </c>
      <c r="G671" s="18" t="n">
        <f aca="false">G672</f>
        <v>16462.7</v>
      </c>
      <c r="H671" s="18" t="n">
        <f aca="false">H672</f>
        <v>16962.7</v>
      </c>
    </row>
    <row r="672" customFormat="false" ht="45" hidden="false" customHeight="false" outlineLevel="0" collapsed="false">
      <c r="A672" s="23" t="s">
        <v>133</v>
      </c>
      <c r="B672" s="17" t="s">
        <v>94</v>
      </c>
      <c r="C672" s="17" t="s">
        <v>16</v>
      </c>
      <c r="D672" s="20" t="s">
        <v>134</v>
      </c>
      <c r="E672" s="17"/>
      <c r="F672" s="18" t="n">
        <f aca="false">F676+F673</f>
        <v>16062.7</v>
      </c>
      <c r="G672" s="18" t="n">
        <f aca="false">G676+G673</f>
        <v>16462.7</v>
      </c>
      <c r="H672" s="18" t="n">
        <f aca="false">H676+H673</f>
        <v>16962.7</v>
      </c>
    </row>
    <row r="673" customFormat="false" ht="75" hidden="false" customHeight="false" outlineLevel="0" collapsed="false">
      <c r="A673" s="19" t="s">
        <v>230</v>
      </c>
      <c r="B673" s="17" t="s">
        <v>94</v>
      </c>
      <c r="C673" s="17" t="s">
        <v>16</v>
      </c>
      <c r="D673" s="20" t="s">
        <v>231</v>
      </c>
      <c r="E673" s="17"/>
      <c r="F673" s="18" t="n">
        <f aca="false">F674</f>
        <v>600</v>
      </c>
      <c r="G673" s="18" t="n">
        <f aca="false">G674</f>
        <v>1000</v>
      </c>
      <c r="H673" s="18" t="n">
        <f aca="false">H674</f>
        <v>1500</v>
      </c>
    </row>
    <row r="674" customFormat="false" ht="30" hidden="false" customHeight="false" outlineLevel="0" collapsed="false">
      <c r="A674" s="21" t="s">
        <v>137</v>
      </c>
      <c r="B674" s="17" t="s">
        <v>94</v>
      </c>
      <c r="C674" s="17" t="s">
        <v>16</v>
      </c>
      <c r="D674" s="20" t="s">
        <v>231</v>
      </c>
      <c r="E674" s="17" t="s">
        <v>138</v>
      </c>
      <c r="F674" s="18" t="n">
        <f aca="false">F675</f>
        <v>600</v>
      </c>
      <c r="G674" s="18" t="n">
        <f aca="false">G675</f>
        <v>1000</v>
      </c>
      <c r="H674" s="18" t="n">
        <f aca="false">H675</f>
        <v>1500</v>
      </c>
    </row>
    <row r="675" customFormat="false" ht="15" hidden="false" customHeight="false" outlineLevel="0" collapsed="false">
      <c r="A675" s="21" t="s">
        <v>139</v>
      </c>
      <c r="B675" s="17" t="s">
        <v>94</v>
      </c>
      <c r="C675" s="17" t="s">
        <v>16</v>
      </c>
      <c r="D675" s="20" t="s">
        <v>231</v>
      </c>
      <c r="E675" s="17" t="s">
        <v>140</v>
      </c>
      <c r="F675" s="18" t="n">
        <f aca="false">Прил_4!G971</f>
        <v>600</v>
      </c>
      <c r="G675" s="18" t="n">
        <f aca="false">Прил_4!H971</f>
        <v>1000</v>
      </c>
      <c r="H675" s="18" t="n">
        <f aca="false">Прил_4!I971</f>
        <v>1500</v>
      </c>
    </row>
    <row r="676" customFormat="false" ht="15" hidden="false" customHeight="false" outlineLevel="0" collapsed="false">
      <c r="A676" s="21" t="s">
        <v>135</v>
      </c>
      <c r="B676" s="17" t="s">
        <v>94</v>
      </c>
      <c r="C676" s="17" t="s">
        <v>16</v>
      </c>
      <c r="D676" s="20" t="s">
        <v>136</v>
      </c>
      <c r="E676" s="17"/>
      <c r="F676" s="18" t="n">
        <f aca="false">F677</f>
        <v>15462.7</v>
      </c>
      <c r="G676" s="18" t="n">
        <f aca="false">G677</f>
        <v>15462.7</v>
      </c>
      <c r="H676" s="18" t="n">
        <f aca="false">H677</f>
        <v>15462.7</v>
      </c>
    </row>
    <row r="677" customFormat="false" ht="30" hidden="false" customHeight="false" outlineLevel="0" collapsed="false">
      <c r="A677" s="21" t="s">
        <v>137</v>
      </c>
      <c r="B677" s="17" t="s">
        <v>94</v>
      </c>
      <c r="C677" s="17" t="s">
        <v>16</v>
      </c>
      <c r="D677" s="20" t="s">
        <v>136</v>
      </c>
      <c r="E677" s="17" t="s">
        <v>138</v>
      </c>
      <c r="F677" s="18" t="n">
        <f aca="false">F678</f>
        <v>15462.7</v>
      </c>
      <c r="G677" s="18" t="n">
        <f aca="false">G678</f>
        <v>15462.7</v>
      </c>
      <c r="H677" s="18" t="n">
        <f aca="false">H678</f>
        <v>15462.7</v>
      </c>
    </row>
    <row r="678" customFormat="false" ht="15" hidden="false" customHeight="false" outlineLevel="0" collapsed="false">
      <c r="A678" s="21" t="s">
        <v>139</v>
      </c>
      <c r="B678" s="17" t="s">
        <v>94</v>
      </c>
      <c r="C678" s="17" t="s">
        <v>16</v>
      </c>
      <c r="D678" s="20" t="s">
        <v>136</v>
      </c>
      <c r="E678" s="17" t="s">
        <v>140</v>
      </c>
      <c r="F678" s="18" t="n">
        <f aca="false">Прил_4!G974</f>
        <v>15462.7</v>
      </c>
      <c r="G678" s="18" t="n">
        <f aca="false">Прил_4!H974</f>
        <v>15462.7</v>
      </c>
      <c r="H678" s="18" t="n">
        <f aca="false">Прил_4!I974</f>
        <v>15462.7</v>
      </c>
    </row>
    <row r="679" customFormat="false" ht="15" hidden="false" customHeight="false" outlineLevel="0" collapsed="false">
      <c r="A679" s="19" t="s">
        <v>252</v>
      </c>
      <c r="B679" s="17" t="s">
        <v>94</v>
      </c>
      <c r="C679" s="17" t="s">
        <v>16</v>
      </c>
      <c r="D679" s="20" t="s">
        <v>253</v>
      </c>
      <c r="E679" s="17"/>
      <c r="F679" s="18" t="n">
        <f aca="false">F680</f>
        <v>395</v>
      </c>
      <c r="G679" s="18" t="n">
        <f aca="false">G680</f>
        <v>395</v>
      </c>
      <c r="H679" s="18" t="n">
        <f aca="false">H680</f>
        <v>395</v>
      </c>
    </row>
    <row r="680" customFormat="false" ht="30" hidden="false" customHeight="false" outlineLevel="0" collapsed="false">
      <c r="A680" s="23" t="s">
        <v>254</v>
      </c>
      <c r="B680" s="17" t="s">
        <v>94</v>
      </c>
      <c r="C680" s="17" t="s">
        <v>16</v>
      </c>
      <c r="D680" s="20" t="s">
        <v>255</v>
      </c>
      <c r="E680" s="17"/>
      <c r="F680" s="18" t="n">
        <f aca="false">F681</f>
        <v>395</v>
      </c>
      <c r="G680" s="18" t="n">
        <f aca="false">G681</f>
        <v>395</v>
      </c>
      <c r="H680" s="18" t="n">
        <f aca="false">H681</f>
        <v>395</v>
      </c>
    </row>
    <row r="681" customFormat="false" ht="30" hidden="false" customHeight="false" outlineLevel="0" collapsed="false">
      <c r="A681" s="27" t="s">
        <v>256</v>
      </c>
      <c r="B681" s="17" t="s">
        <v>94</v>
      </c>
      <c r="C681" s="17" t="s">
        <v>16</v>
      </c>
      <c r="D681" s="20" t="s">
        <v>257</v>
      </c>
      <c r="E681" s="17"/>
      <c r="F681" s="18" t="n">
        <f aca="false">F682</f>
        <v>395</v>
      </c>
      <c r="G681" s="18" t="n">
        <f aca="false">G682</f>
        <v>395</v>
      </c>
      <c r="H681" s="18" t="n">
        <f aca="false">H682</f>
        <v>395</v>
      </c>
    </row>
    <row r="682" customFormat="false" ht="30" hidden="false" customHeight="false" outlineLevel="0" collapsed="false">
      <c r="A682" s="21" t="s">
        <v>137</v>
      </c>
      <c r="B682" s="17" t="s">
        <v>94</v>
      </c>
      <c r="C682" s="17" t="s">
        <v>16</v>
      </c>
      <c r="D682" s="20" t="s">
        <v>257</v>
      </c>
      <c r="E682" s="17" t="s">
        <v>138</v>
      </c>
      <c r="F682" s="18" t="n">
        <f aca="false">F683</f>
        <v>395</v>
      </c>
      <c r="G682" s="18" t="n">
        <f aca="false">G683</f>
        <v>395</v>
      </c>
      <c r="H682" s="18" t="n">
        <f aca="false">H683</f>
        <v>395</v>
      </c>
    </row>
    <row r="683" customFormat="false" ht="15" hidden="false" customHeight="false" outlineLevel="0" collapsed="false">
      <c r="A683" s="21" t="s">
        <v>139</v>
      </c>
      <c r="B683" s="17" t="s">
        <v>94</v>
      </c>
      <c r="C683" s="17" t="s">
        <v>16</v>
      </c>
      <c r="D683" s="20" t="s">
        <v>257</v>
      </c>
      <c r="E683" s="17" t="s">
        <v>140</v>
      </c>
      <c r="F683" s="18" t="n">
        <f aca="false">Прил_4!G979</f>
        <v>395</v>
      </c>
      <c r="G683" s="18" t="n">
        <f aca="false">Прил_4!H979</f>
        <v>395</v>
      </c>
      <c r="H683" s="18" t="n">
        <f aca="false">Прил_4!I979</f>
        <v>395</v>
      </c>
    </row>
    <row r="684" customFormat="false" ht="30" hidden="false" customHeight="false" outlineLevel="0" collapsed="false">
      <c r="A684" s="19" t="s">
        <v>217</v>
      </c>
      <c r="B684" s="17" t="s">
        <v>94</v>
      </c>
      <c r="C684" s="17" t="s">
        <v>16</v>
      </c>
      <c r="D684" s="20" t="s">
        <v>218</v>
      </c>
      <c r="E684" s="17"/>
      <c r="F684" s="18" t="n">
        <f aca="false">F685</f>
        <v>67</v>
      </c>
      <c r="G684" s="18" t="n">
        <f aca="false">G685</f>
        <v>70</v>
      </c>
      <c r="H684" s="18" t="n">
        <f aca="false">H685</f>
        <v>70</v>
      </c>
    </row>
    <row r="685" customFormat="false" ht="60" hidden="false" customHeight="false" outlineLevel="0" collapsed="false">
      <c r="A685" s="23" t="s">
        <v>219</v>
      </c>
      <c r="B685" s="17" t="s">
        <v>94</v>
      </c>
      <c r="C685" s="17" t="s">
        <v>16</v>
      </c>
      <c r="D685" s="20" t="s">
        <v>220</v>
      </c>
      <c r="E685" s="17"/>
      <c r="F685" s="18" t="n">
        <f aca="false">F686</f>
        <v>67</v>
      </c>
      <c r="G685" s="18" t="n">
        <f aca="false">G686</f>
        <v>70</v>
      </c>
      <c r="H685" s="18" t="n">
        <f aca="false">H686</f>
        <v>70</v>
      </c>
    </row>
    <row r="686" customFormat="false" ht="45" hidden="false" customHeight="false" outlineLevel="0" collapsed="false">
      <c r="A686" s="23" t="s">
        <v>221</v>
      </c>
      <c r="B686" s="17" t="s">
        <v>94</v>
      </c>
      <c r="C686" s="17" t="s">
        <v>16</v>
      </c>
      <c r="D686" s="20" t="s">
        <v>222</v>
      </c>
      <c r="E686" s="17"/>
      <c r="F686" s="18" t="n">
        <f aca="false">F687</f>
        <v>67</v>
      </c>
      <c r="G686" s="18" t="n">
        <f aca="false">G687</f>
        <v>70</v>
      </c>
      <c r="H686" s="18" t="n">
        <f aca="false">H687</f>
        <v>70</v>
      </c>
    </row>
    <row r="687" customFormat="false" ht="30" hidden="false" customHeight="false" outlineLevel="0" collapsed="false">
      <c r="A687" s="21" t="s">
        <v>137</v>
      </c>
      <c r="B687" s="17" t="s">
        <v>94</v>
      </c>
      <c r="C687" s="17" t="s">
        <v>16</v>
      </c>
      <c r="D687" s="20" t="s">
        <v>222</v>
      </c>
      <c r="E687" s="17" t="s">
        <v>138</v>
      </c>
      <c r="F687" s="18" t="n">
        <f aca="false">F688</f>
        <v>67</v>
      </c>
      <c r="G687" s="18" t="n">
        <f aca="false">G688</f>
        <v>70</v>
      </c>
      <c r="H687" s="18" t="n">
        <f aca="false">H688</f>
        <v>70</v>
      </c>
    </row>
    <row r="688" customFormat="false" ht="15" hidden="false" customHeight="false" outlineLevel="0" collapsed="false">
      <c r="A688" s="21" t="s">
        <v>139</v>
      </c>
      <c r="B688" s="17" t="s">
        <v>94</v>
      </c>
      <c r="C688" s="17" t="s">
        <v>16</v>
      </c>
      <c r="D688" s="20" t="s">
        <v>222</v>
      </c>
      <c r="E688" s="17" t="s">
        <v>140</v>
      </c>
      <c r="F688" s="18" t="n">
        <f aca="false">Прил_4!G984</f>
        <v>67</v>
      </c>
      <c r="G688" s="18" t="n">
        <f aca="false">Прил_4!H984</f>
        <v>70</v>
      </c>
      <c r="H688" s="18" t="n">
        <f aca="false">Прил_4!I984</f>
        <v>70</v>
      </c>
    </row>
    <row r="689" customFormat="false" ht="30" hidden="false" customHeight="false" outlineLevel="0" collapsed="false">
      <c r="A689" s="19" t="s">
        <v>181</v>
      </c>
      <c r="B689" s="17" t="s">
        <v>94</v>
      </c>
      <c r="C689" s="17" t="s">
        <v>16</v>
      </c>
      <c r="D689" s="20" t="s">
        <v>182</v>
      </c>
      <c r="E689" s="17"/>
      <c r="F689" s="18" t="n">
        <f aca="false">F690</f>
        <v>194.2</v>
      </c>
      <c r="G689" s="18" t="n">
        <f aca="false">G690</f>
        <v>202.5</v>
      </c>
      <c r="H689" s="18" t="n">
        <f aca="false">H690</f>
        <v>203</v>
      </c>
    </row>
    <row r="690" customFormat="false" ht="45" hidden="false" customHeight="false" outlineLevel="0" collapsed="false">
      <c r="A690" s="19" t="s">
        <v>322</v>
      </c>
      <c r="B690" s="17" t="s">
        <v>94</v>
      </c>
      <c r="C690" s="17" t="s">
        <v>16</v>
      </c>
      <c r="D690" s="20" t="s">
        <v>323</v>
      </c>
      <c r="E690" s="17"/>
      <c r="F690" s="18" t="n">
        <f aca="false">F691</f>
        <v>194.2</v>
      </c>
      <c r="G690" s="18" t="n">
        <f aca="false">G691</f>
        <v>202.5</v>
      </c>
      <c r="H690" s="18" t="n">
        <f aca="false">H691</f>
        <v>203</v>
      </c>
    </row>
    <row r="691" customFormat="false" ht="15" hidden="false" customHeight="false" outlineLevel="0" collapsed="false">
      <c r="A691" s="19" t="s">
        <v>524</v>
      </c>
      <c r="B691" s="17" t="s">
        <v>94</v>
      </c>
      <c r="C691" s="17" t="s">
        <v>16</v>
      </c>
      <c r="D691" s="20" t="s">
        <v>525</v>
      </c>
      <c r="E691" s="24"/>
      <c r="F691" s="18" t="n">
        <f aca="false">F692+F695</f>
        <v>194.2</v>
      </c>
      <c r="G691" s="18" t="n">
        <f aca="false">G692+G695</f>
        <v>202.5</v>
      </c>
      <c r="H691" s="18" t="n">
        <f aca="false">H692+H695</f>
        <v>203</v>
      </c>
    </row>
    <row r="692" customFormat="false" ht="75" hidden="false" customHeight="false" outlineLevel="0" collapsed="false">
      <c r="A692" s="22" t="s">
        <v>526</v>
      </c>
      <c r="B692" s="17" t="s">
        <v>94</v>
      </c>
      <c r="C692" s="17" t="s">
        <v>16</v>
      </c>
      <c r="D692" s="20" t="s">
        <v>527</v>
      </c>
      <c r="E692" s="24"/>
      <c r="F692" s="18" t="n">
        <f aca="false">F693</f>
        <v>68.4</v>
      </c>
      <c r="G692" s="18" t="n">
        <f aca="false">G693</f>
        <v>76.3</v>
      </c>
      <c r="H692" s="18" t="n">
        <f aca="false">H693</f>
        <v>76.5</v>
      </c>
    </row>
    <row r="693" customFormat="false" ht="30" hidden="false" customHeight="false" outlineLevel="0" collapsed="false">
      <c r="A693" s="21" t="s">
        <v>137</v>
      </c>
      <c r="B693" s="17" t="s">
        <v>94</v>
      </c>
      <c r="C693" s="17" t="s">
        <v>16</v>
      </c>
      <c r="D693" s="20" t="s">
        <v>527</v>
      </c>
      <c r="E693" s="17" t="n">
        <v>600</v>
      </c>
      <c r="F693" s="18" t="n">
        <f aca="false">F694</f>
        <v>68.4</v>
      </c>
      <c r="G693" s="18" t="n">
        <f aca="false">G694</f>
        <v>76.3</v>
      </c>
      <c r="H693" s="18" t="n">
        <f aca="false">H694</f>
        <v>76.5</v>
      </c>
    </row>
    <row r="694" customFormat="false" ht="15" hidden="false" customHeight="false" outlineLevel="0" collapsed="false">
      <c r="A694" s="21" t="s">
        <v>139</v>
      </c>
      <c r="B694" s="17" t="s">
        <v>94</v>
      </c>
      <c r="C694" s="17" t="s">
        <v>16</v>
      </c>
      <c r="D694" s="20" t="s">
        <v>527</v>
      </c>
      <c r="E694" s="17" t="n">
        <v>610</v>
      </c>
      <c r="F694" s="18" t="n">
        <f aca="false">Прил_4!G990</f>
        <v>68.4</v>
      </c>
      <c r="G694" s="18" t="n">
        <f aca="false">Прил_4!H990</f>
        <v>76.3</v>
      </c>
      <c r="H694" s="18" t="n">
        <f aca="false">Прил_4!I990</f>
        <v>76.5</v>
      </c>
    </row>
    <row r="695" customFormat="false" ht="60" hidden="false" customHeight="false" outlineLevel="0" collapsed="false">
      <c r="A695" s="22" t="s">
        <v>528</v>
      </c>
      <c r="B695" s="17" t="s">
        <v>94</v>
      </c>
      <c r="C695" s="17" t="s">
        <v>16</v>
      </c>
      <c r="D695" s="20" t="s">
        <v>529</v>
      </c>
      <c r="E695" s="24"/>
      <c r="F695" s="18" t="n">
        <f aca="false">F696</f>
        <v>125.8</v>
      </c>
      <c r="G695" s="18" t="n">
        <f aca="false">G696</f>
        <v>126.2</v>
      </c>
      <c r="H695" s="18" t="n">
        <f aca="false">H696</f>
        <v>126.5</v>
      </c>
    </row>
    <row r="696" customFormat="false" ht="30" hidden="false" customHeight="false" outlineLevel="0" collapsed="false">
      <c r="A696" s="21" t="s">
        <v>137</v>
      </c>
      <c r="B696" s="17" t="s">
        <v>94</v>
      </c>
      <c r="C696" s="17" t="s">
        <v>16</v>
      </c>
      <c r="D696" s="20" t="s">
        <v>529</v>
      </c>
      <c r="E696" s="11" t="n">
        <v>600</v>
      </c>
      <c r="F696" s="18" t="n">
        <f aca="false">F697</f>
        <v>125.8</v>
      </c>
      <c r="G696" s="18" t="n">
        <f aca="false">G697</f>
        <v>126.2</v>
      </c>
      <c r="H696" s="18" t="n">
        <f aca="false">H697</f>
        <v>126.5</v>
      </c>
    </row>
    <row r="697" customFormat="false" ht="15" hidden="false" customHeight="false" outlineLevel="0" collapsed="false">
      <c r="A697" s="21" t="s">
        <v>139</v>
      </c>
      <c r="B697" s="17" t="s">
        <v>94</v>
      </c>
      <c r="C697" s="17" t="s">
        <v>16</v>
      </c>
      <c r="D697" s="20" t="s">
        <v>529</v>
      </c>
      <c r="E697" s="11" t="n">
        <v>610</v>
      </c>
      <c r="F697" s="18" t="n">
        <f aca="false">Прил_4!G993</f>
        <v>125.8</v>
      </c>
      <c r="G697" s="18" t="n">
        <f aca="false">Прил_4!H993</f>
        <v>126.2</v>
      </c>
      <c r="H697" s="18" t="n">
        <f aca="false">Прил_4!I993</f>
        <v>126.5</v>
      </c>
    </row>
    <row r="698" customFormat="false" ht="30" hidden="false" customHeight="false" outlineLevel="0" collapsed="false">
      <c r="A698" s="19" t="s">
        <v>382</v>
      </c>
      <c r="B698" s="17" t="s">
        <v>94</v>
      </c>
      <c r="C698" s="17" t="s">
        <v>16</v>
      </c>
      <c r="D698" s="20" t="s">
        <v>383</v>
      </c>
      <c r="E698" s="17"/>
      <c r="F698" s="18" t="n">
        <f aca="false">F699</f>
        <v>74947</v>
      </c>
      <c r="G698" s="18" t="n">
        <f aca="false">G699</f>
        <v>95309</v>
      </c>
      <c r="H698" s="18" t="n">
        <f aca="false">H699</f>
        <v>0</v>
      </c>
    </row>
    <row r="699" customFormat="false" ht="30" hidden="false" customHeight="false" outlineLevel="0" collapsed="false">
      <c r="A699" s="19" t="s">
        <v>530</v>
      </c>
      <c r="B699" s="17" t="s">
        <v>94</v>
      </c>
      <c r="C699" s="17" t="s">
        <v>16</v>
      </c>
      <c r="D699" s="20" t="s">
        <v>531</v>
      </c>
      <c r="E699" s="17"/>
      <c r="F699" s="18" t="n">
        <f aca="false">F700</f>
        <v>74947</v>
      </c>
      <c r="G699" s="18" t="n">
        <f aca="false">G700</f>
        <v>95309</v>
      </c>
      <c r="H699" s="18" t="n">
        <f aca="false">H700</f>
        <v>0</v>
      </c>
    </row>
    <row r="700" customFormat="false" ht="30" hidden="false" customHeight="false" outlineLevel="0" collapsed="false">
      <c r="A700" s="22" t="s">
        <v>532</v>
      </c>
      <c r="B700" s="17" t="s">
        <v>94</v>
      </c>
      <c r="C700" s="17" t="s">
        <v>16</v>
      </c>
      <c r="D700" s="20" t="s">
        <v>533</v>
      </c>
      <c r="E700" s="17"/>
      <c r="F700" s="18" t="n">
        <f aca="false">F701</f>
        <v>74947</v>
      </c>
      <c r="G700" s="18" t="n">
        <f aca="false">G701</f>
        <v>95309</v>
      </c>
      <c r="H700" s="18" t="n">
        <f aca="false">H701</f>
        <v>0</v>
      </c>
    </row>
    <row r="701" customFormat="false" ht="30" hidden="false" customHeight="false" outlineLevel="0" collapsed="false">
      <c r="A701" s="22" t="s">
        <v>534</v>
      </c>
      <c r="B701" s="17" t="s">
        <v>94</v>
      </c>
      <c r="C701" s="17" t="s">
        <v>16</v>
      </c>
      <c r="D701" s="20" t="s">
        <v>535</v>
      </c>
      <c r="E701" s="17"/>
      <c r="F701" s="18" t="n">
        <f aca="false">F702</f>
        <v>74947</v>
      </c>
      <c r="G701" s="18" t="n">
        <f aca="false">G702</f>
        <v>95309</v>
      </c>
      <c r="H701" s="18" t="n">
        <f aca="false">H702</f>
        <v>0</v>
      </c>
    </row>
    <row r="702" customFormat="false" ht="30" hidden="false" customHeight="false" outlineLevel="0" collapsed="false">
      <c r="A702" s="21" t="s">
        <v>410</v>
      </c>
      <c r="B702" s="17" t="s">
        <v>94</v>
      </c>
      <c r="C702" s="17" t="s">
        <v>16</v>
      </c>
      <c r="D702" s="20" t="s">
        <v>535</v>
      </c>
      <c r="E702" s="17" t="s">
        <v>411</v>
      </c>
      <c r="F702" s="18" t="n">
        <f aca="false">F703</f>
        <v>74947</v>
      </c>
      <c r="G702" s="18" t="n">
        <f aca="false">G703</f>
        <v>95309</v>
      </c>
      <c r="H702" s="18" t="n">
        <f aca="false">H703</f>
        <v>0</v>
      </c>
    </row>
    <row r="703" customFormat="false" ht="15" hidden="false" customHeight="false" outlineLevel="0" collapsed="false">
      <c r="A703" s="21" t="s">
        <v>412</v>
      </c>
      <c r="B703" s="17" t="s">
        <v>94</v>
      </c>
      <c r="C703" s="17" t="s">
        <v>16</v>
      </c>
      <c r="D703" s="20" t="s">
        <v>535</v>
      </c>
      <c r="E703" s="17" t="s">
        <v>413</v>
      </c>
      <c r="F703" s="18" t="n">
        <f aca="false">Прил_4!G615</f>
        <v>74947</v>
      </c>
      <c r="G703" s="18" t="n">
        <f aca="false">Прил_4!H615</f>
        <v>95309</v>
      </c>
      <c r="H703" s="18" t="n">
        <f aca="false">Прил_4!I615</f>
        <v>0</v>
      </c>
    </row>
    <row r="704" customFormat="false" ht="15" hidden="false" customHeight="false" outlineLevel="0" collapsed="false">
      <c r="A704" s="19" t="s">
        <v>81</v>
      </c>
      <c r="B704" s="17" t="s">
        <v>94</v>
      </c>
      <c r="C704" s="17" t="s">
        <v>16</v>
      </c>
      <c r="D704" s="20" t="s">
        <v>82</v>
      </c>
      <c r="E704" s="17"/>
      <c r="F704" s="18" t="n">
        <f aca="false">F705</f>
        <v>12702.1</v>
      </c>
      <c r="G704" s="18" t="n">
        <f aca="false">G705</f>
        <v>0</v>
      </c>
      <c r="H704" s="18" t="n">
        <f aca="false">H705</f>
        <v>0</v>
      </c>
    </row>
    <row r="705" customFormat="false" ht="15" hidden="false" customHeight="false" outlineLevel="0" collapsed="false">
      <c r="A705" s="19" t="s">
        <v>83</v>
      </c>
      <c r="B705" s="17" t="s">
        <v>94</v>
      </c>
      <c r="C705" s="17" t="s">
        <v>16</v>
      </c>
      <c r="D705" s="20" t="s">
        <v>84</v>
      </c>
      <c r="E705" s="17"/>
      <c r="F705" s="18" t="n">
        <f aca="false">F706</f>
        <v>12702.1</v>
      </c>
      <c r="G705" s="18" t="n">
        <f aca="false">G706</f>
        <v>0</v>
      </c>
      <c r="H705" s="18" t="n">
        <f aca="false">H706</f>
        <v>0</v>
      </c>
    </row>
    <row r="706" customFormat="false" ht="30" hidden="false" customHeight="false" outlineLevel="0" collapsed="false">
      <c r="A706" s="21" t="s">
        <v>137</v>
      </c>
      <c r="B706" s="17" t="s">
        <v>94</v>
      </c>
      <c r="C706" s="17" t="s">
        <v>16</v>
      </c>
      <c r="D706" s="20" t="s">
        <v>84</v>
      </c>
      <c r="E706" s="17" t="s">
        <v>138</v>
      </c>
      <c r="F706" s="18" t="n">
        <f aca="false">F707</f>
        <v>12702.1</v>
      </c>
      <c r="G706" s="18" t="n">
        <f aca="false">G707</f>
        <v>0</v>
      </c>
      <c r="H706" s="18" t="n">
        <f aca="false">H707</f>
        <v>0</v>
      </c>
    </row>
    <row r="707" customFormat="false" ht="15" hidden="false" customHeight="false" outlineLevel="0" collapsed="false">
      <c r="A707" s="21" t="s">
        <v>139</v>
      </c>
      <c r="B707" s="17" t="s">
        <v>94</v>
      </c>
      <c r="C707" s="17" t="s">
        <v>16</v>
      </c>
      <c r="D707" s="20" t="s">
        <v>84</v>
      </c>
      <c r="E707" s="17" t="s">
        <v>140</v>
      </c>
      <c r="F707" s="18" t="n">
        <f aca="false">Прил_4!G997</f>
        <v>12702.1</v>
      </c>
      <c r="G707" s="18" t="n">
        <f aca="false">Прил_4!H997</f>
        <v>0</v>
      </c>
      <c r="H707" s="18" t="n">
        <f aca="false">Прил_4!I997</f>
        <v>0</v>
      </c>
    </row>
    <row r="708" customFormat="false" ht="15" hidden="false" customHeight="false" outlineLevel="0" collapsed="false">
      <c r="A708" s="16" t="s">
        <v>536</v>
      </c>
      <c r="B708" s="17" t="s">
        <v>94</v>
      </c>
      <c r="C708" s="17" t="s">
        <v>18</v>
      </c>
      <c r="D708" s="20"/>
      <c r="E708" s="17"/>
      <c r="F708" s="18" t="n">
        <f aca="false">F709+F737+F743+F767+F776+F782</f>
        <v>1020660</v>
      </c>
      <c r="G708" s="18" t="n">
        <f aca="false">G709+G737+G743+G767+G776+G782</f>
        <v>959017</v>
      </c>
      <c r="H708" s="18" t="n">
        <f aca="false">H709+H737+H743+H767+H776+H782</f>
        <v>578075.9</v>
      </c>
    </row>
    <row r="709" customFormat="false" ht="15" hidden="false" customHeight="false" outlineLevel="0" collapsed="false">
      <c r="A709" s="19" t="s">
        <v>113</v>
      </c>
      <c r="B709" s="17" t="s">
        <v>94</v>
      </c>
      <c r="C709" s="17" t="s">
        <v>18</v>
      </c>
      <c r="D709" s="20" t="s">
        <v>114</v>
      </c>
      <c r="E709" s="17"/>
      <c r="F709" s="29" t="n">
        <f aca="false">F710+F732</f>
        <v>553512</v>
      </c>
      <c r="G709" s="29" t="n">
        <f aca="false">G710+G732</f>
        <v>554478.6</v>
      </c>
      <c r="H709" s="29" t="n">
        <f aca="false">H710+H732</f>
        <v>560285.9</v>
      </c>
    </row>
    <row r="710" customFormat="false" ht="15" hidden="false" customHeight="false" outlineLevel="0" collapsed="false">
      <c r="A710" s="19" t="s">
        <v>123</v>
      </c>
      <c r="B710" s="17" t="s">
        <v>94</v>
      </c>
      <c r="C710" s="17" t="s">
        <v>18</v>
      </c>
      <c r="D710" s="20" t="s">
        <v>124</v>
      </c>
      <c r="E710" s="17"/>
      <c r="F710" s="18" t="n">
        <f aca="false">F711+F718+F728</f>
        <v>553162</v>
      </c>
      <c r="G710" s="18" t="n">
        <f aca="false">G711+G718+G728</f>
        <v>554478.6</v>
      </c>
      <c r="H710" s="18" t="n">
        <f aca="false">H711+H718+H728</f>
        <v>560285.9</v>
      </c>
    </row>
    <row r="711" customFormat="false" ht="30" hidden="false" customHeight="false" outlineLevel="0" collapsed="false">
      <c r="A711" s="19" t="s">
        <v>537</v>
      </c>
      <c r="B711" s="17" t="s">
        <v>94</v>
      </c>
      <c r="C711" s="17" t="s">
        <v>18</v>
      </c>
      <c r="D711" s="20" t="s">
        <v>538</v>
      </c>
      <c r="E711" s="17"/>
      <c r="F711" s="18" t="n">
        <f aca="false">F712+F715</f>
        <v>509468</v>
      </c>
      <c r="G711" s="18" t="n">
        <f aca="false">G712+G715</f>
        <v>510384.6</v>
      </c>
      <c r="H711" s="18" t="n">
        <f aca="false">H712+H715</f>
        <v>515791.9</v>
      </c>
    </row>
    <row r="712" customFormat="false" ht="30" hidden="false" customHeight="false" outlineLevel="0" collapsed="false">
      <c r="A712" s="19" t="s">
        <v>539</v>
      </c>
      <c r="B712" s="17" t="s">
        <v>94</v>
      </c>
      <c r="C712" s="17" t="s">
        <v>18</v>
      </c>
      <c r="D712" s="20" t="s">
        <v>540</v>
      </c>
      <c r="E712" s="17"/>
      <c r="F712" s="18" t="n">
        <f aca="false">F713</f>
        <v>72140</v>
      </c>
      <c r="G712" s="18" t="n">
        <f aca="false">G713</f>
        <v>73056.6</v>
      </c>
      <c r="H712" s="18" t="n">
        <f aca="false">H713</f>
        <v>78463.9</v>
      </c>
    </row>
    <row r="713" customFormat="false" ht="30" hidden="false" customHeight="false" outlineLevel="0" collapsed="false">
      <c r="A713" s="21" t="s">
        <v>137</v>
      </c>
      <c r="B713" s="17" t="s">
        <v>94</v>
      </c>
      <c r="C713" s="17" t="s">
        <v>18</v>
      </c>
      <c r="D713" s="20" t="s">
        <v>540</v>
      </c>
      <c r="E713" s="17" t="s">
        <v>138</v>
      </c>
      <c r="F713" s="18" t="n">
        <f aca="false">F714</f>
        <v>72140</v>
      </c>
      <c r="G713" s="18" t="n">
        <f aca="false">G714</f>
        <v>73056.6</v>
      </c>
      <c r="H713" s="18" t="n">
        <f aca="false">H714</f>
        <v>78463.9</v>
      </c>
    </row>
    <row r="714" customFormat="false" ht="15" hidden="false" customHeight="false" outlineLevel="0" collapsed="false">
      <c r="A714" s="21" t="s">
        <v>139</v>
      </c>
      <c r="B714" s="17" t="s">
        <v>94</v>
      </c>
      <c r="C714" s="17" t="s">
        <v>18</v>
      </c>
      <c r="D714" s="20" t="s">
        <v>540</v>
      </c>
      <c r="E714" s="17" t="s">
        <v>140</v>
      </c>
      <c r="F714" s="18" t="n">
        <f aca="false">Прил_4!G1004</f>
        <v>72140</v>
      </c>
      <c r="G714" s="18" t="n">
        <f aca="false">Прил_4!H1004</f>
        <v>73056.6</v>
      </c>
      <c r="H714" s="18" t="n">
        <f aca="false">Прил_4!I1004</f>
        <v>78463.9</v>
      </c>
    </row>
    <row r="715" customFormat="false" ht="165" hidden="false" customHeight="false" outlineLevel="0" collapsed="false">
      <c r="A715" s="23" t="s">
        <v>541</v>
      </c>
      <c r="B715" s="17" t="s">
        <v>94</v>
      </c>
      <c r="C715" s="17" t="s">
        <v>18</v>
      </c>
      <c r="D715" s="20" t="s">
        <v>542</v>
      </c>
      <c r="E715" s="17"/>
      <c r="F715" s="18" t="n">
        <f aca="false">F716</f>
        <v>437328</v>
      </c>
      <c r="G715" s="18" t="n">
        <f aca="false">G716</f>
        <v>437328</v>
      </c>
      <c r="H715" s="18" t="n">
        <f aca="false">H716</f>
        <v>437328</v>
      </c>
    </row>
    <row r="716" customFormat="false" ht="30" hidden="false" customHeight="false" outlineLevel="0" collapsed="false">
      <c r="A716" s="21" t="s">
        <v>137</v>
      </c>
      <c r="B716" s="17" t="s">
        <v>94</v>
      </c>
      <c r="C716" s="17" t="s">
        <v>18</v>
      </c>
      <c r="D716" s="20" t="s">
        <v>542</v>
      </c>
      <c r="E716" s="17" t="s">
        <v>138</v>
      </c>
      <c r="F716" s="18" t="n">
        <f aca="false">F717</f>
        <v>437328</v>
      </c>
      <c r="G716" s="18" t="n">
        <f aca="false">G717</f>
        <v>437328</v>
      </c>
      <c r="H716" s="18" t="n">
        <f aca="false">H717</f>
        <v>437328</v>
      </c>
    </row>
    <row r="717" customFormat="false" ht="15" hidden="false" customHeight="false" outlineLevel="0" collapsed="false">
      <c r="A717" s="21" t="s">
        <v>139</v>
      </c>
      <c r="B717" s="17" t="s">
        <v>94</v>
      </c>
      <c r="C717" s="17" t="s">
        <v>18</v>
      </c>
      <c r="D717" s="20" t="s">
        <v>542</v>
      </c>
      <c r="E717" s="17" t="s">
        <v>140</v>
      </c>
      <c r="F717" s="18" t="n">
        <f aca="false">Прил_4!G1007</f>
        <v>437328</v>
      </c>
      <c r="G717" s="18" t="n">
        <f aca="false">Прил_4!H1007</f>
        <v>437328</v>
      </c>
      <c r="H717" s="18" t="n">
        <f aca="false">Прил_4!I1007</f>
        <v>437328</v>
      </c>
    </row>
    <row r="718" customFormat="false" ht="75" hidden="false" customHeight="false" outlineLevel="0" collapsed="false">
      <c r="A718" s="19" t="s">
        <v>125</v>
      </c>
      <c r="B718" s="17" t="s">
        <v>94</v>
      </c>
      <c r="C718" s="17" t="s">
        <v>18</v>
      </c>
      <c r="D718" s="20" t="s">
        <v>126</v>
      </c>
      <c r="E718" s="17"/>
      <c r="F718" s="18" t="n">
        <f aca="false">F719+F725+F722</f>
        <v>43034</v>
      </c>
      <c r="G718" s="18" t="n">
        <f aca="false">G719+G725+G722</f>
        <v>43434</v>
      </c>
      <c r="H718" s="18" t="n">
        <f aca="false">H719+H725+H722</f>
        <v>43834</v>
      </c>
    </row>
    <row r="719" customFormat="false" ht="120" hidden="false" customHeight="false" outlineLevel="0" collapsed="false">
      <c r="A719" s="23" t="s">
        <v>543</v>
      </c>
      <c r="B719" s="17" t="s">
        <v>94</v>
      </c>
      <c r="C719" s="17" t="s">
        <v>18</v>
      </c>
      <c r="D719" s="20" t="s">
        <v>544</v>
      </c>
      <c r="E719" s="17"/>
      <c r="F719" s="18" t="n">
        <f aca="false">F720</f>
        <v>29915</v>
      </c>
      <c r="G719" s="18" t="n">
        <f aca="false">G720</f>
        <v>29915</v>
      </c>
      <c r="H719" s="18" t="n">
        <f aca="false">H720</f>
        <v>29915</v>
      </c>
    </row>
    <row r="720" customFormat="false" ht="30" hidden="false" customHeight="false" outlineLevel="0" collapsed="false">
      <c r="A720" s="21" t="s">
        <v>137</v>
      </c>
      <c r="B720" s="17" t="s">
        <v>94</v>
      </c>
      <c r="C720" s="17" t="s">
        <v>18</v>
      </c>
      <c r="D720" s="20" t="s">
        <v>544</v>
      </c>
      <c r="E720" s="17" t="s">
        <v>138</v>
      </c>
      <c r="F720" s="18" t="n">
        <f aca="false">F721</f>
        <v>29915</v>
      </c>
      <c r="G720" s="18" t="n">
        <f aca="false">G721</f>
        <v>29915</v>
      </c>
      <c r="H720" s="18" t="n">
        <f aca="false">H721</f>
        <v>29915</v>
      </c>
    </row>
    <row r="721" customFormat="false" ht="15" hidden="false" customHeight="false" outlineLevel="0" collapsed="false">
      <c r="A721" s="21" t="s">
        <v>139</v>
      </c>
      <c r="B721" s="17" t="s">
        <v>94</v>
      </c>
      <c r="C721" s="17" t="s">
        <v>18</v>
      </c>
      <c r="D721" s="20" t="s">
        <v>544</v>
      </c>
      <c r="E721" s="17" t="s">
        <v>140</v>
      </c>
      <c r="F721" s="18" t="n">
        <f aca="false">Прил_4!G1011</f>
        <v>29915</v>
      </c>
      <c r="G721" s="18" t="n">
        <f aca="false">Прил_4!H1011</f>
        <v>29915</v>
      </c>
      <c r="H721" s="18" t="n">
        <f aca="false">Прил_4!I1011</f>
        <v>29915</v>
      </c>
    </row>
    <row r="722" customFormat="false" ht="75" hidden="false" customHeight="false" outlineLevel="0" collapsed="false">
      <c r="A722" s="23" t="s">
        <v>545</v>
      </c>
      <c r="B722" s="17" t="s">
        <v>94</v>
      </c>
      <c r="C722" s="17" t="s">
        <v>18</v>
      </c>
      <c r="D722" s="20" t="s">
        <v>546</v>
      </c>
      <c r="E722" s="17"/>
      <c r="F722" s="18" t="n">
        <f aca="false">F723</f>
        <v>19</v>
      </c>
      <c r="G722" s="18" t="n">
        <f aca="false">G723</f>
        <v>19</v>
      </c>
      <c r="H722" s="18" t="n">
        <f aca="false">H723</f>
        <v>19</v>
      </c>
    </row>
    <row r="723" customFormat="false" ht="30" hidden="false" customHeight="false" outlineLevel="0" collapsed="false">
      <c r="A723" s="21" t="s">
        <v>137</v>
      </c>
      <c r="B723" s="17" t="s">
        <v>94</v>
      </c>
      <c r="C723" s="17" t="s">
        <v>18</v>
      </c>
      <c r="D723" s="20" t="s">
        <v>546</v>
      </c>
      <c r="E723" s="17" t="s">
        <v>138</v>
      </c>
      <c r="F723" s="18" t="n">
        <f aca="false">F724</f>
        <v>19</v>
      </c>
      <c r="G723" s="18" t="n">
        <f aca="false">G724</f>
        <v>19</v>
      </c>
      <c r="H723" s="18" t="n">
        <f aca="false">H724</f>
        <v>19</v>
      </c>
    </row>
    <row r="724" customFormat="false" ht="15" hidden="false" customHeight="false" outlineLevel="0" collapsed="false">
      <c r="A724" s="21" t="s">
        <v>139</v>
      </c>
      <c r="B724" s="17" t="s">
        <v>94</v>
      </c>
      <c r="C724" s="17" t="s">
        <v>18</v>
      </c>
      <c r="D724" s="20" t="s">
        <v>546</v>
      </c>
      <c r="E724" s="17" t="s">
        <v>140</v>
      </c>
      <c r="F724" s="18" t="n">
        <f aca="false">Прил_4!G1014</f>
        <v>19</v>
      </c>
      <c r="G724" s="18" t="n">
        <f aca="false">Прил_4!H1014</f>
        <v>19</v>
      </c>
      <c r="H724" s="18" t="n">
        <f aca="false">Прил_4!I1014</f>
        <v>19</v>
      </c>
    </row>
    <row r="725" customFormat="false" ht="120" hidden="false" customHeight="false" outlineLevel="0" collapsed="false">
      <c r="A725" s="23" t="s">
        <v>547</v>
      </c>
      <c r="B725" s="17" t="s">
        <v>94</v>
      </c>
      <c r="C725" s="17" t="s">
        <v>18</v>
      </c>
      <c r="D725" s="20" t="s">
        <v>548</v>
      </c>
      <c r="E725" s="17"/>
      <c r="F725" s="18" t="n">
        <f aca="false">F726</f>
        <v>13100</v>
      </c>
      <c r="G725" s="18" t="n">
        <f aca="false">G726</f>
        <v>13500</v>
      </c>
      <c r="H725" s="18" t="n">
        <f aca="false">H726</f>
        <v>13900</v>
      </c>
    </row>
    <row r="726" customFormat="false" ht="30" hidden="false" customHeight="false" outlineLevel="0" collapsed="false">
      <c r="A726" s="21" t="s">
        <v>137</v>
      </c>
      <c r="B726" s="17" t="s">
        <v>94</v>
      </c>
      <c r="C726" s="17" t="s">
        <v>18</v>
      </c>
      <c r="D726" s="20" t="s">
        <v>548</v>
      </c>
      <c r="E726" s="17" t="s">
        <v>138</v>
      </c>
      <c r="F726" s="18" t="n">
        <f aca="false">F727</f>
        <v>13100</v>
      </c>
      <c r="G726" s="18" t="n">
        <f aca="false">G727</f>
        <v>13500</v>
      </c>
      <c r="H726" s="18" t="n">
        <f aca="false">H727</f>
        <v>13900</v>
      </c>
    </row>
    <row r="727" customFormat="false" ht="15" hidden="false" customHeight="false" outlineLevel="0" collapsed="false">
      <c r="A727" s="21" t="s">
        <v>139</v>
      </c>
      <c r="B727" s="17" t="s">
        <v>94</v>
      </c>
      <c r="C727" s="17" t="s">
        <v>18</v>
      </c>
      <c r="D727" s="20" t="s">
        <v>548</v>
      </c>
      <c r="E727" s="17" t="s">
        <v>140</v>
      </c>
      <c r="F727" s="18" t="n">
        <f aca="false">Прил_4!G1017</f>
        <v>13100</v>
      </c>
      <c r="G727" s="18" t="n">
        <f aca="false">Прил_4!H1017</f>
        <v>13500</v>
      </c>
      <c r="H727" s="18" t="n">
        <f aca="false">Прил_4!I1017</f>
        <v>13900</v>
      </c>
    </row>
    <row r="728" customFormat="false" ht="75" hidden="false" customHeight="false" outlineLevel="0" collapsed="false">
      <c r="A728" s="19" t="s">
        <v>549</v>
      </c>
      <c r="B728" s="17" t="s">
        <v>94</v>
      </c>
      <c r="C728" s="17" t="s">
        <v>18</v>
      </c>
      <c r="D728" s="20" t="s">
        <v>550</v>
      </c>
      <c r="E728" s="17"/>
      <c r="F728" s="18" t="n">
        <f aca="false">F729</f>
        <v>660</v>
      </c>
      <c r="G728" s="18" t="n">
        <f aca="false">G729</f>
        <v>660</v>
      </c>
      <c r="H728" s="18" t="n">
        <f aca="false">H729</f>
        <v>660</v>
      </c>
    </row>
    <row r="729" customFormat="false" ht="30" hidden="false" customHeight="false" outlineLevel="0" collapsed="false">
      <c r="A729" s="23" t="s">
        <v>539</v>
      </c>
      <c r="B729" s="17" t="s">
        <v>94</v>
      </c>
      <c r="C729" s="17" t="s">
        <v>18</v>
      </c>
      <c r="D729" s="20" t="s">
        <v>551</v>
      </c>
      <c r="E729" s="17"/>
      <c r="F729" s="18" t="n">
        <f aca="false">F730</f>
        <v>660</v>
      </c>
      <c r="G729" s="18" t="n">
        <f aca="false">G730</f>
        <v>660</v>
      </c>
      <c r="H729" s="18" t="n">
        <f aca="false">H730</f>
        <v>660</v>
      </c>
    </row>
    <row r="730" customFormat="false" ht="30" hidden="false" customHeight="false" outlineLevel="0" collapsed="false">
      <c r="A730" s="21" t="s">
        <v>137</v>
      </c>
      <c r="B730" s="17" t="s">
        <v>94</v>
      </c>
      <c r="C730" s="17" t="s">
        <v>18</v>
      </c>
      <c r="D730" s="20" t="s">
        <v>551</v>
      </c>
      <c r="E730" s="17" t="s">
        <v>138</v>
      </c>
      <c r="F730" s="18" t="n">
        <f aca="false">F731</f>
        <v>660</v>
      </c>
      <c r="G730" s="18" t="n">
        <f aca="false">G731</f>
        <v>660</v>
      </c>
      <c r="H730" s="18" t="n">
        <f aca="false">H731</f>
        <v>660</v>
      </c>
    </row>
    <row r="731" customFormat="false" ht="15" hidden="false" customHeight="false" outlineLevel="0" collapsed="false">
      <c r="A731" s="21" t="s">
        <v>139</v>
      </c>
      <c r="B731" s="17" t="s">
        <v>94</v>
      </c>
      <c r="C731" s="17" t="s">
        <v>18</v>
      </c>
      <c r="D731" s="20" t="s">
        <v>551</v>
      </c>
      <c r="E731" s="17" t="s">
        <v>140</v>
      </c>
      <c r="F731" s="18" t="n">
        <f aca="false">Прил_4!G1021</f>
        <v>660</v>
      </c>
      <c r="G731" s="18" t="n">
        <f aca="false">Прил_4!H1021</f>
        <v>660</v>
      </c>
      <c r="H731" s="18" t="n">
        <f aca="false">Прил_4!I1021</f>
        <v>660</v>
      </c>
    </row>
    <row r="732" customFormat="false" ht="15" hidden="false" customHeight="false" outlineLevel="0" collapsed="false">
      <c r="A732" s="19" t="s">
        <v>141</v>
      </c>
      <c r="B732" s="17" t="s">
        <v>94</v>
      </c>
      <c r="C732" s="17" t="s">
        <v>18</v>
      </c>
      <c r="D732" s="20" t="s">
        <v>552</v>
      </c>
      <c r="E732" s="17"/>
      <c r="F732" s="18" t="n">
        <f aca="false">F733</f>
        <v>350</v>
      </c>
      <c r="G732" s="18" t="n">
        <f aca="false">G733</f>
        <v>0</v>
      </c>
      <c r="H732" s="18" t="n">
        <f aca="false">H733</f>
        <v>0</v>
      </c>
    </row>
    <row r="733" customFormat="false" ht="30" hidden="false" customHeight="false" outlineLevel="0" collapsed="false">
      <c r="A733" s="19" t="s">
        <v>23</v>
      </c>
      <c r="B733" s="17" t="s">
        <v>94</v>
      </c>
      <c r="C733" s="17" t="s">
        <v>18</v>
      </c>
      <c r="D733" s="20" t="s">
        <v>553</v>
      </c>
      <c r="E733" s="17"/>
      <c r="F733" s="18" t="n">
        <f aca="false">F734</f>
        <v>350</v>
      </c>
      <c r="G733" s="18" t="n">
        <f aca="false">G734</f>
        <v>0</v>
      </c>
      <c r="H733" s="18" t="n">
        <f aca="false">H734</f>
        <v>0</v>
      </c>
    </row>
    <row r="734" customFormat="false" ht="15" hidden="false" customHeight="false" outlineLevel="0" collapsed="false">
      <c r="A734" s="21" t="s">
        <v>554</v>
      </c>
      <c r="B734" s="17" t="s">
        <v>94</v>
      </c>
      <c r="C734" s="17" t="s">
        <v>18</v>
      </c>
      <c r="D734" s="20" t="s">
        <v>555</v>
      </c>
      <c r="E734" s="17"/>
      <c r="F734" s="18" t="n">
        <f aca="false">F735</f>
        <v>350</v>
      </c>
      <c r="G734" s="18" t="n">
        <f aca="false">G735</f>
        <v>0</v>
      </c>
      <c r="H734" s="18" t="n">
        <f aca="false">H735</f>
        <v>0</v>
      </c>
    </row>
    <row r="735" customFormat="false" ht="30" hidden="false" customHeight="false" outlineLevel="0" collapsed="false">
      <c r="A735" s="21" t="s">
        <v>41</v>
      </c>
      <c r="B735" s="17" t="s">
        <v>94</v>
      </c>
      <c r="C735" s="17" t="s">
        <v>18</v>
      </c>
      <c r="D735" s="20" t="s">
        <v>555</v>
      </c>
      <c r="E735" s="17" t="s">
        <v>42</v>
      </c>
      <c r="F735" s="18" t="n">
        <f aca="false">F736</f>
        <v>350</v>
      </c>
      <c r="G735" s="18" t="n">
        <f aca="false">G736</f>
        <v>0</v>
      </c>
      <c r="H735" s="18" t="n">
        <f aca="false">H736</f>
        <v>0</v>
      </c>
    </row>
    <row r="736" customFormat="false" ht="30" hidden="false" customHeight="false" outlineLevel="0" collapsed="false">
      <c r="A736" s="21" t="s">
        <v>43</v>
      </c>
      <c r="B736" s="17" t="s">
        <v>94</v>
      </c>
      <c r="C736" s="17" t="s">
        <v>18</v>
      </c>
      <c r="D736" s="20" t="s">
        <v>555</v>
      </c>
      <c r="E736" s="17" t="s">
        <v>44</v>
      </c>
      <c r="F736" s="18" t="n">
        <f aca="false">Прил_4!G1026</f>
        <v>350</v>
      </c>
      <c r="G736" s="18" t="n">
        <f aca="false">Прил_4!H1026</f>
        <v>0</v>
      </c>
      <c r="H736" s="18" t="n">
        <f aca="false">Прил_4!I1026</f>
        <v>0</v>
      </c>
    </row>
    <row r="737" customFormat="false" ht="15" hidden="false" customHeight="false" outlineLevel="0" collapsed="false">
      <c r="A737" s="19" t="s">
        <v>47</v>
      </c>
      <c r="B737" s="17" t="s">
        <v>94</v>
      </c>
      <c r="C737" s="17" t="s">
        <v>18</v>
      </c>
      <c r="D737" s="20" t="s">
        <v>48</v>
      </c>
      <c r="E737" s="17"/>
      <c r="F737" s="18" t="n">
        <f aca="false">F738</f>
        <v>640</v>
      </c>
      <c r="G737" s="18" t="n">
        <f aca="false">G738</f>
        <v>300</v>
      </c>
      <c r="H737" s="18" t="n">
        <f aca="false">H738</f>
        <v>340</v>
      </c>
    </row>
    <row r="738" customFormat="false" ht="15" hidden="false" customHeight="false" outlineLevel="0" collapsed="false">
      <c r="A738" s="19" t="s">
        <v>518</v>
      </c>
      <c r="B738" s="17" t="s">
        <v>94</v>
      </c>
      <c r="C738" s="17" t="s">
        <v>18</v>
      </c>
      <c r="D738" s="20" t="s">
        <v>519</v>
      </c>
      <c r="E738" s="17"/>
      <c r="F738" s="18" t="n">
        <f aca="false">F739</f>
        <v>640</v>
      </c>
      <c r="G738" s="18" t="n">
        <f aca="false">G739</f>
        <v>300</v>
      </c>
      <c r="H738" s="18" t="n">
        <f aca="false">H739</f>
        <v>340</v>
      </c>
    </row>
    <row r="739" customFormat="false" ht="45" hidden="false" customHeight="false" outlineLevel="0" collapsed="false">
      <c r="A739" s="22" t="s">
        <v>520</v>
      </c>
      <c r="B739" s="17" t="s">
        <v>94</v>
      </c>
      <c r="C739" s="17" t="s">
        <v>18</v>
      </c>
      <c r="D739" s="20" t="s">
        <v>521</v>
      </c>
      <c r="E739" s="17"/>
      <c r="F739" s="18" t="n">
        <f aca="false">F740</f>
        <v>640</v>
      </c>
      <c r="G739" s="18" t="n">
        <f aca="false">G740</f>
        <v>300</v>
      </c>
      <c r="H739" s="18" t="n">
        <f aca="false">H740</f>
        <v>340</v>
      </c>
    </row>
    <row r="740" customFormat="false" ht="105" hidden="false" customHeight="false" outlineLevel="0" collapsed="false">
      <c r="A740" s="22" t="s">
        <v>522</v>
      </c>
      <c r="B740" s="17" t="s">
        <v>94</v>
      </c>
      <c r="C740" s="17" t="s">
        <v>18</v>
      </c>
      <c r="D740" s="20" t="s">
        <v>523</v>
      </c>
      <c r="E740" s="17"/>
      <c r="F740" s="18" t="n">
        <f aca="false">F741</f>
        <v>640</v>
      </c>
      <c r="G740" s="18" t="n">
        <f aca="false">G741</f>
        <v>300</v>
      </c>
      <c r="H740" s="18" t="n">
        <f aca="false">H741</f>
        <v>340</v>
      </c>
    </row>
    <row r="741" customFormat="false" ht="30" hidden="false" customHeight="false" outlineLevel="0" collapsed="false">
      <c r="A741" s="21" t="s">
        <v>137</v>
      </c>
      <c r="B741" s="17" t="s">
        <v>94</v>
      </c>
      <c r="C741" s="17" t="s">
        <v>18</v>
      </c>
      <c r="D741" s="20" t="s">
        <v>523</v>
      </c>
      <c r="E741" s="17" t="s">
        <v>138</v>
      </c>
      <c r="F741" s="18" t="n">
        <f aca="false">F742</f>
        <v>640</v>
      </c>
      <c r="G741" s="18" t="n">
        <f aca="false">G742</f>
        <v>300</v>
      </c>
      <c r="H741" s="18" t="n">
        <f aca="false">H742</f>
        <v>340</v>
      </c>
    </row>
    <row r="742" customFormat="false" ht="15" hidden="false" customHeight="false" outlineLevel="0" collapsed="false">
      <c r="A742" s="21" t="s">
        <v>139</v>
      </c>
      <c r="B742" s="17" t="s">
        <v>94</v>
      </c>
      <c r="C742" s="17" t="s">
        <v>18</v>
      </c>
      <c r="D742" s="20" t="s">
        <v>523</v>
      </c>
      <c r="E742" s="17" t="s">
        <v>140</v>
      </c>
      <c r="F742" s="18" t="n">
        <f aca="false">Прил_4!G1032</f>
        <v>640</v>
      </c>
      <c r="G742" s="18" t="n">
        <f aca="false">Прил_4!H1032</f>
        <v>300</v>
      </c>
      <c r="H742" s="18" t="n">
        <f aca="false">Прил_4!I1032</f>
        <v>340</v>
      </c>
    </row>
    <row r="743" customFormat="false" ht="30" hidden="false" customHeight="false" outlineLevel="0" collapsed="false">
      <c r="A743" s="19" t="s">
        <v>129</v>
      </c>
      <c r="B743" s="17" t="s">
        <v>94</v>
      </c>
      <c r="C743" s="17" t="s">
        <v>18</v>
      </c>
      <c r="D743" s="20" t="s">
        <v>130</v>
      </c>
      <c r="E743" s="17"/>
      <c r="F743" s="18" t="n">
        <f aca="false">F752+F757+F762+F744</f>
        <v>13945</v>
      </c>
      <c r="G743" s="18" t="n">
        <f aca="false">G752+G757+G762+G744</f>
        <v>14590</v>
      </c>
      <c r="H743" s="18" t="n">
        <f aca="false">H752+H757+H762+H744</f>
        <v>16290</v>
      </c>
    </row>
    <row r="744" customFormat="false" ht="30" hidden="false" customHeight="false" outlineLevel="0" collapsed="false">
      <c r="A744" s="19" t="s">
        <v>131</v>
      </c>
      <c r="B744" s="17" t="s">
        <v>94</v>
      </c>
      <c r="C744" s="17" t="s">
        <v>18</v>
      </c>
      <c r="D744" s="20" t="s">
        <v>132</v>
      </c>
      <c r="E744" s="17"/>
      <c r="F744" s="18" t="n">
        <f aca="false">F745</f>
        <v>13265</v>
      </c>
      <c r="G744" s="18" t="n">
        <f aca="false">G745</f>
        <v>13865</v>
      </c>
      <c r="H744" s="18" t="n">
        <f aca="false">H745</f>
        <v>15565</v>
      </c>
    </row>
    <row r="745" customFormat="false" ht="45" hidden="false" customHeight="false" outlineLevel="0" collapsed="false">
      <c r="A745" s="23" t="s">
        <v>133</v>
      </c>
      <c r="B745" s="17" t="s">
        <v>94</v>
      </c>
      <c r="C745" s="17" t="s">
        <v>18</v>
      </c>
      <c r="D745" s="20" t="s">
        <v>134</v>
      </c>
      <c r="E745" s="17"/>
      <c r="F745" s="18" t="n">
        <f aca="false">F749+F746</f>
        <v>13265</v>
      </c>
      <c r="G745" s="18" t="n">
        <f aca="false">G749+G746</f>
        <v>13865</v>
      </c>
      <c r="H745" s="18" t="n">
        <f aca="false">H749+H746</f>
        <v>15565</v>
      </c>
    </row>
    <row r="746" customFormat="false" ht="75" hidden="false" customHeight="false" outlineLevel="0" collapsed="false">
      <c r="A746" s="19" t="s">
        <v>230</v>
      </c>
      <c r="B746" s="17" t="s">
        <v>94</v>
      </c>
      <c r="C746" s="17" t="s">
        <v>18</v>
      </c>
      <c r="D746" s="20" t="s">
        <v>231</v>
      </c>
      <c r="E746" s="17"/>
      <c r="F746" s="18" t="n">
        <f aca="false">F747</f>
        <v>2200</v>
      </c>
      <c r="G746" s="18" t="n">
        <f aca="false">G747</f>
        <v>2300</v>
      </c>
      <c r="H746" s="18" t="n">
        <f aca="false">H747</f>
        <v>2500</v>
      </c>
    </row>
    <row r="747" customFormat="false" ht="30" hidden="false" customHeight="false" outlineLevel="0" collapsed="false">
      <c r="A747" s="21" t="s">
        <v>137</v>
      </c>
      <c r="B747" s="17" t="s">
        <v>94</v>
      </c>
      <c r="C747" s="17" t="s">
        <v>18</v>
      </c>
      <c r="D747" s="20" t="s">
        <v>231</v>
      </c>
      <c r="E747" s="17" t="s">
        <v>138</v>
      </c>
      <c r="F747" s="18" t="n">
        <f aca="false">F748</f>
        <v>2200</v>
      </c>
      <c r="G747" s="18" t="n">
        <f aca="false">G748</f>
        <v>2300</v>
      </c>
      <c r="H747" s="18" t="n">
        <f aca="false">H748</f>
        <v>2500</v>
      </c>
    </row>
    <row r="748" customFormat="false" ht="15" hidden="false" customHeight="false" outlineLevel="0" collapsed="false">
      <c r="A748" s="21" t="s">
        <v>139</v>
      </c>
      <c r="B748" s="17" t="s">
        <v>94</v>
      </c>
      <c r="C748" s="17" t="s">
        <v>18</v>
      </c>
      <c r="D748" s="20" t="s">
        <v>231</v>
      </c>
      <c r="E748" s="17" t="s">
        <v>140</v>
      </c>
      <c r="F748" s="18" t="n">
        <f aca="false">Прил_4!G1038</f>
        <v>2200</v>
      </c>
      <c r="G748" s="18" t="n">
        <f aca="false">Прил_4!H1038</f>
        <v>2300</v>
      </c>
      <c r="H748" s="18" t="n">
        <f aca="false">Прил_4!I1038</f>
        <v>2500</v>
      </c>
    </row>
    <row r="749" customFormat="false" ht="15" hidden="false" customHeight="false" outlineLevel="0" collapsed="false">
      <c r="A749" s="21" t="s">
        <v>135</v>
      </c>
      <c r="B749" s="17" t="s">
        <v>94</v>
      </c>
      <c r="C749" s="17" t="s">
        <v>18</v>
      </c>
      <c r="D749" s="20" t="s">
        <v>136</v>
      </c>
      <c r="E749" s="17"/>
      <c r="F749" s="18" t="n">
        <f aca="false">F750</f>
        <v>11065</v>
      </c>
      <c r="G749" s="18" t="n">
        <f aca="false">G750</f>
        <v>11565</v>
      </c>
      <c r="H749" s="18" t="n">
        <f aca="false">H750</f>
        <v>13065</v>
      </c>
    </row>
    <row r="750" customFormat="false" ht="30" hidden="false" customHeight="false" outlineLevel="0" collapsed="false">
      <c r="A750" s="21" t="s">
        <v>137</v>
      </c>
      <c r="B750" s="17" t="s">
        <v>94</v>
      </c>
      <c r="C750" s="17" t="s">
        <v>18</v>
      </c>
      <c r="D750" s="20" t="s">
        <v>136</v>
      </c>
      <c r="E750" s="17" t="s">
        <v>138</v>
      </c>
      <c r="F750" s="18" t="n">
        <f aca="false">F751</f>
        <v>11065</v>
      </c>
      <c r="G750" s="18" t="n">
        <f aca="false">G751</f>
        <v>11565</v>
      </c>
      <c r="H750" s="18" t="n">
        <f aca="false">H751</f>
        <v>13065</v>
      </c>
    </row>
    <row r="751" customFormat="false" ht="15" hidden="false" customHeight="false" outlineLevel="0" collapsed="false">
      <c r="A751" s="21" t="s">
        <v>139</v>
      </c>
      <c r="B751" s="17" t="s">
        <v>94</v>
      </c>
      <c r="C751" s="17" t="s">
        <v>18</v>
      </c>
      <c r="D751" s="20" t="s">
        <v>136</v>
      </c>
      <c r="E751" s="17" t="s">
        <v>140</v>
      </c>
      <c r="F751" s="18" t="n">
        <f aca="false">Прил_4!G1041</f>
        <v>11065</v>
      </c>
      <c r="G751" s="18" t="n">
        <f aca="false">Прил_4!H1041</f>
        <v>11565</v>
      </c>
      <c r="H751" s="18" t="n">
        <f aca="false">Прил_4!I1041</f>
        <v>13065</v>
      </c>
    </row>
    <row r="752" customFormat="false" ht="45" hidden="false" customHeight="false" outlineLevel="0" collapsed="false">
      <c r="A752" s="19" t="s">
        <v>203</v>
      </c>
      <c r="B752" s="17" t="s">
        <v>94</v>
      </c>
      <c r="C752" s="17" t="s">
        <v>18</v>
      </c>
      <c r="D752" s="20" t="s">
        <v>204</v>
      </c>
      <c r="E752" s="17"/>
      <c r="F752" s="18" t="n">
        <f aca="false">F753</f>
        <v>50</v>
      </c>
      <c r="G752" s="18" t="n">
        <f aca="false">G753</f>
        <v>50</v>
      </c>
      <c r="H752" s="18" t="n">
        <f aca="false">H753</f>
        <v>50</v>
      </c>
    </row>
    <row r="753" customFormat="false" ht="45" hidden="false" customHeight="false" outlineLevel="0" collapsed="false">
      <c r="A753" s="23" t="s">
        <v>205</v>
      </c>
      <c r="B753" s="17" t="s">
        <v>94</v>
      </c>
      <c r="C753" s="17" t="s">
        <v>18</v>
      </c>
      <c r="D753" s="20" t="s">
        <v>206</v>
      </c>
      <c r="E753" s="17"/>
      <c r="F753" s="18" t="n">
        <f aca="false">F754</f>
        <v>50</v>
      </c>
      <c r="G753" s="18" t="n">
        <f aca="false">G754</f>
        <v>50</v>
      </c>
      <c r="H753" s="18" t="n">
        <f aca="false">H754</f>
        <v>50</v>
      </c>
    </row>
    <row r="754" customFormat="false" ht="30" hidden="false" customHeight="false" outlineLevel="0" collapsed="false">
      <c r="A754" s="23" t="s">
        <v>556</v>
      </c>
      <c r="B754" s="17" t="s">
        <v>94</v>
      </c>
      <c r="C754" s="17" t="s">
        <v>18</v>
      </c>
      <c r="D754" s="20" t="s">
        <v>557</v>
      </c>
      <c r="E754" s="24"/>
      <c r="F754" s="18" t="n">
        <f aca="false">F755</f>
        <v>50</v>
      </c>
      <c r="G754" s="18" t="n">
        <f aca="false">G755</f>
        <v>50</v>
      </c>
      <c r="H754" s="18" t="n">
        <f aca="false">H755</f>
        <v>50</v>
      </c>
    </row>
    <row r="755" customFormat="false" ht="30" hidden="false" customHeight="false" outlineLevel="0" collapsed="false">
      <c r="A755" s="21" t="s">
        <v>137</v>
      </c>
      <c r="B755" s="17" t="s">
        <v>94</v>
      </c>
      <c r="C755" s="17" t="s">
        <v>18</v>
      </c>
      <c r="D755" s="20" t="s">
        <v>557</v>
      </c>
      <c r="E755" s="17" t="n">
        <v>600</v>
      </c>
      <c r="F755" s="18" t="n">
        <f aca="false">F756</f>
        <v>50</v>
      </c>
      <c r="G755" s="18" t="n">
        <f aca="false">G756</f>
        <v>50</v>
      </c>
      <c r="H755" s="18" t="n">
        <f aca="false">H756</f>
        <v>50</v>
      </c>
    </row>
    <row r="756" customFormat="false" ht="15" hidden="false" customHeight="false" outlineLevel="0" collapsed="false">
      <c r="A756" s="21" t="s">
        <v>139</v>
      </c>
      <c r="B756" s="17" t="s">
        <v>94</v>
      </c>
      <c r="C756" s="17" t="s">
        <v>18</v>
      </c>
      <c r="D756" s="20" t="s">
        <v>557</v>
      </c>
      <c r="E756" s="17" t="n">
        <v>610</v>
      </c>
      <c r="F756" s="18" t="n">
        <f aca="false">Прил_4!G1046</f>
        <v>50</v>
      </c>
      <c r="G756" s="18" t="n">
        <f aca="false">Прил_4!H1046</f>
        <v>50</v>
      </c>
      <c r="H756" s="18" t="n">
        <f aca="false">Прил_4!I1046</f>
        <v>50</v>
      </c>
    </row>
    <row r="757" customFormat="false" ht="15" hidden="false" customHeight="false" outlineLevel="0" collapsed="false">
      <c r="A757" s="19" t="s">
        <v>252</v>
      </c>
      <c r="B757" s="17" t="s">
        <v>94</v>
      </c>
      <c r="C757" s="17" t="s">
        <v>18</v>
      </c>
      <c r="D757" s="20" t="s">
        <v>253</v>
      </c>
      <c r="E757" s="17"/>
      <c r="F757" s="18" t="n">
        <f aca="false">F758</f>
        <v>563</v>
      </c>
      <c r="G757" s="18" t="n">
        <f aca="false">G758</f>
        <v>605</v>
      </c>
      <c r="H757" s="18" t="n">
        <f aca="false">H758</f>
        <v>605</v>
      </c>
    </row>
    <row r="758" customFormat="false" ht="30" hidden="false" customHeight="false" outlineLevel="0" collapsed="false">
      <c r="A758" s="23" t="s">
        <v>254</v>
      </c>
      <c r="B758" s="17" t="s">
        <v>94</v>
      </c>
      <c r="C758" s="17" t="s">
        <v>18</v>
      </c>
      <c r="D758" s="20" t="s">
        <v>255</v>
      </c>
      <c r="E758" s="17"/>
      <c r="F758" s="18" t="n">
        <f aca="false">F759</f>
        <v>563</v>
      </c>
      <c r="G758" s="18" t="n">
        <f aca="false">G759</f>
        <v>605</v>
      </c>
      <c r="H758" s="18" t="n">
        <f aca="false">H759</f>
        <v>605</v>
      </c>
    </row>
    <row r="759" customFormat="false" ht="30" hidden="false" customHeight="false" outlineLevel="0" collapsed="false">
      <c r="A759" s="27" t="s">
        <v>256</v>
      </c>
      <c r="B759" s="17" t="s">
        <v>94</v>
      </c>
      <c r="C759" s="17" t="s">
        <v>18</v>
      </c>
      <c r="D759" s="20" t="s">
        <v>257</v>
      </c>
      <c r="E759" s="17"/>
      <c r="F759" s="18" t="n">
        <f aca="false">F760</f>
        <v>563</v>
      </c>
      <c r="G759" s="18" t="n">
        <f aca="false">G760</f>
        <v>605</v>
      </c>
      <c r="H759" s="18" t="n">
        <f aca="false">H760</f>
        <v>605</v>
      </c>
    </row>
    <row r="760" customFormat="false" ht="30" hidden="false" customHeight="false" outlineLevel="0" collapsed="false">
      <c r="A760" s="21" t="s">
        <v>137</v>
      </c>
      <c r="B760" s="17" t="s">
        <v>94</v>
      </c>
      <c r="C760" s="17" t="s">
        <v>18</v>
      </c>
      <c r="D760" s="20" t="s">
        <v>257</v>
      </c>
      <c r="E760" s="17" t="s">
        <v>138</v>
      </c>
      <c r="F760" s="18" t="n">
        <f aca="false">F761</f>
        <v>563</v>
      </c>
      <c r="G760" s="18" t="n">
        <f aca="false">G761</f>
        <v>605</v>
      </c>
      <c r="H760" s="18" t="n">
        <f aca="false">H761</f>
        <v>605</v>
      </c>
    </row>
    <row r="761" customFormat="false" ht="15" hidden="false" customHeight="false" outlineLevel="0" collapsed="false">
      <c r="A761" s="21" t="s">
        <v>139</v>
      </c>
      <c r="B761" s="17" t="s">
        <v>94</v>
      </c>
      <c r="C761" s="17" t="s">
        <v>18</v>
      </c>
      <c r="D761" s="20" t="s">
        <v>257</v>
      </c>
      <c r="E761" s="17" t="s">
        <v>140</v>
      </c>
      <c r="F761" s="18" t="n">
        <f aca="false">Прил_4!G1051</f>
        <v>563</v>
      </c>
      <c r="G761" s="18" t="n">
        <f aca="false">Прил_4!H1051</f>
        <v>605</v>
      </c>
      <c r="H761" s="18" t="n">
        <f aca="false">Прил_4!I1051</f>
        <v>605</v>
      </c>
    </row>
    <row r="762" customFormat="false" ht="30" hidden="false" customHeight="false" outlineLevel="0" collapsed="false">
      <c r="A762" s="19" t="s">
        <v>217</v>
      </c>
      <c r="B762" s="17" t="s">
        <v>94</v>
      </c>
      <c r="C762" s="17" t="s">
        <v>18</v>
      </c>
      <c r="D762" s="20" t="s">
        <v>218</v>
      </c>
      <c r="E762" s="17"/>
      <c r="F762" s="18" t="n">
        <f aca="false">F763</f>
        <v>67</v>
      </c>
      <c r="G762" s="18" t="n">
        <f aca="false">G763</f>
        <v>70</v>
      </c>
      <c r="H762" s="18" t="n">
        <f aca="false">H763</f>
        <v>70</v>
      </c>
    </row>
    <row r="763" customFormat="false" ht="60" hidden="false" customHeight="false" outlineLevel="0" collapsed="false">
      <c r="A763" s="23" t="s">
        <v>219</v>
      </c>
      <c r="B763" s="17" t="s">
        <v>94</v>
      </c>
      <c r="C763" s="17" t="s">
        <v>18</v>
      </c>
      <c r="D763" s="20" t="s">
        <v>220</v>
      </c>
      <c r="E763" s="17"/>
      <c r="F763" s="18" t="n">
        <f aca="false">F764</f>
        <v>67</v>
      </c>
      <c r="G763" s="18" t="n">
        <f aca="false">G764</f>
        <v>70</v>
      </c>
      <c r="H763" s="18" t="n">
        <f aca="false">H764</f>
        <v>70</v>
      </c>
    </row>
    <row r="764" customFormat="false" ht="45" hidden="false" customHeight="false" outlineLevel="0" collapsed="false">
      <c r="A764" s="23" t="s">
        <v>221</v>
      </c>
      <c r="B764" s="17" t="s">
        <v>94</v>
      </c>
      <c r="C764" s="17" t="s">
        <v>18</v>
      </c>
      <c r="D764" s="20" t="s">
        <v>222</v>
      </c>
      <c r="E764" s="17"/>
      <c r="F764" s="18" t="n">
        <f aca="false">F765</f>
        <v>67</v>
      </c>
      <c r="G764" s="18" t="n">
        <f aca="false">G765</f>
        <v>70</v>
      </c>
      <c r="H764" s="18" t="n">
        <f aca="false">H765</f>
        <v>70</v>
      </c>
    </row>
    <row r="765" customFormat="false" ht="30" hidden="false" customHeight="false" outlineLevel="0" collapsed="false">
      <c r="A765" s="21" t="s">
        <v>137</v>
      </c>
      <c r="B765" s="17" t="s">
        <v>94</v>
      </c>
      <c r="C765" s="17" t="s">
        <v>18</v>
      </c>
      <c r="D765" s="20" t="s">
        <v>222</v>
      </c>
      <c r="E765" s="17" t="s">
        <v>138</v>
      </c>
      <c r="F765" s="18" t="n">
        <f aca="false">F766</f>
        <v>67</v>
      </c>
      <c r="G765" s="18" t="n">
        <f aca="false">G766</f>
        <v>70</v>
      </c>
      <c r="H765" s="18" t="n">
        <f aca="false">H766</f>
        <v>70</v>
      </c>
    </row>
    <row r="766" customFormat="false" ht="15" hidden="false" customHeight="false" outlineLevel="0" collapsed="false">
      <c r="A766" s="21" t="s">
        <v>139</v>
      </c>
      <c r="B766" s="17" t="s">
        <v>94</v>
      </c>
      <c r="C766" s="17" t="s">
        <v>18</v>
      </c>
      <c r="D766" s="20" t="s">
        <v>222</v>
      </c>
      <c r="E766" s="17" t="s">
        <v>140</v>
      </c>
      <c r="F766" s="18" t="n">
        <f aca="false">Прил_4!G1056</f>
        <v>67</v>
      </c>
      <c r="G766" s="18" t="n">
        <f aca="false">Прил_4!H1056</f>
        <v>70</v>
      </c>
      <c r="H766" s="18" t="n">
        <f aca="false">Прил_4!I1056</f>
        <v>70</v>
      </c>
    </row>
    <row r="767" customFormat="false" ht="30" hidden="false" customHeight="false" outlineLevel="0" collapsed="false">
      <c r="A767" s="19" t="s">
        <v>181</v>
      </c>
      <c r="B767" s="17" t="s">
        <v>94</v>
      </c>
      <c r="C767" s="17" t="s">
        <v>18</v>
      </c>
      <c r="D767" s="20" t="s">
        <v>182</v>
      </c>
      <c r="E767" s="17"/>
      <c r="F767" s="18" t="n">
        <f aca="false">F768</f>
        <v>1108.8</v>
      </c>
      <c r="G767" s="18" t="n">
        <f aca="false">G768</f>
        <v>1156.5</v>
      </c>
      <c r="H767" s="18" t="n">
        <f aca="false">H768</f>
        <v>1160</v>
      </c>
    </row>
    <row r="768" customFormat="false" ht="45" hidden="false" customHeight="false" outlineLevel="0" collapsed="false">
      <c r="A768" s="19" t="s">
        <v>322</v>
      </c>
      <c r="B768" s="17" t="s">
        <v>94</v>
      </c>
      <c r="C768" s="17" t="s">
        <v>18</v>
      </c>
      <c r="D768" s="20" t="s">
        <v>323</v>
      </c>
      <c r="E768" s="17"/>
      <c r="F768" s="18" t="n">
        <f aca="false">F769</f>
        <v>1108.8</v>
      </c>
      <c r="G768" s="18" t="n">
        <f aca="false">G769</f>
        <v>1156.5</v>
      </c>
      <c r="H768" s="18" t="n">
        <f aca="false">H769</f>
        <v>1160</v>
      </c>
    </row>
    <row r="769" customFormat="false" ht="15" hidden="false" customHeight="false" outlineLevel="0" collapsed="false">
      <c r="A769" s="19" t="s">
        <v>524</v>
      </c>
      <c r="B769" s="17" t="s">
        <v>94</v>
      </c>
      <c r="C769" s="17" t="s">
        <v>18</v>
      </c>
      <c r="D769" s="20" t="s">
        <v>525</v>
      </c>
      <c r="E769" s="24"/>
      <c r="F769" s="18" t="n">
        <f aca="false">F773+F770</f>
        <v>1108.8</v>
      </c>
      <c r="G769" s="18" t="n">
        <f aca="false">G773+G770</f>
        <v>1156.5</v>
      </c>
      <c r="H769" s="18" t="n">
        <f aca="false">H773+H770</f>
        <v>1160</v>
      </c>
    </row>
    <row r="770" customFormat="false" ht="60" hidden="false" customHeight="false" outlineLevel="0" collapsed="false">
      <c r="A770" s="22" t="s">
        <v>528</v>
      </c>
      <c r="B770" s="17" t="s">
        <v>94</v>
      </c>
      <c r="C770" s="17" t="s">
        <v>18</v>
      </c>
      <c r="D770" s="20" t="s">
        <v>529</v>
      </c>
      <c r="E770" s="11"/>
      <c r="F770" s="18" t="n">
        <f aca="false">F771</f>
        <v>761.2</v>
      </c>
      <c r="G770" s="18" t="n">
        <f aca="false">G771</f>
        <v>762.8</v>
      </c>
      <c r="H770" s="18" t="n">
        <f aca="false">H771</f>
        <v>766.5</v>
      </c>
    </row>
    <row r="771" customFormat="false" ht="30" hidden="false" customHeight="false" outlineLevel="0" collapsed="false">
      <c r="A771" s="21" t="s">
        <v>137</v>
      </c>
      <c r="B771" s="17" t="s">
        <v>94</v>
      </c>
      <c r="C771" s="17" t="s">
        <v>18</v>
      </c>
      <c r="D771" s="20" t="s">
        <v>529</v>
      </c>
      <c r="E771" s="11" t="n">
        <v>600</v>
      </c>
      <c r="F771" s="18" t="n">
        <f aca="false">F772</f>
        <v>761.2</v>
      </c>
      <c r="G771" s="18" t="n">
        <f aca="false">G772</f>
        <v>762.8</v>
      </c>
      <c r="H771" s="18" t="n">
        <f aca="false">H772</f>
        <v>766.5</v>
      </c>
    </row>
    <row r="772" customFormat="false" ht="15" hidden="false" customHeight="false" outlineLevel="0" collapsed="false">
      <c r="A772" s="21" t="s">
        <v>139</v>
      </c>
      <c r="B772" s="17" t="s">
        <v>94</v>
      </c>
      <c r="C772" s="17" t="s">
        <v>18</v>
      </c>
      <c r="D772" s="20" t="s">
        <v>529</v>
      </c>
      <c r="E772" s="11" t="n">
        <v>610</v>
      </c>
      <c r="F772" s="18" t="n">
        <f aca="false">Прил_4!G1065</f>
        <v>761.2</v>
      </c>
      <c r="G772" s="18" t="n">
        <f aca="false">Прил_4!H1065</f>
        <v>762.8</v>
      </c>
      <c r="H772" s="18" t="n">
        <f aca="false">Прил_4!I1065</f>
        <v>766.5</v>
      </c>
    </row>
    <row r="773" customFormat="false" ht="75" hidden="false" customHeight="false" outlineLevel="0" collapsed="false">
      <c r="A773" s="22" t="s">
        <v>526</v>
      </c>
      <c r="B773" s="17" t="s">
        <v>94</v>
      </c>
      <c r="C773" s="17" t="s">
        <v>18</v>
      </c>
      <c r="D773" s="20" t="s">
        <v>527</v>
      </c>
      <c r="E773" s="24"/>
      <c r="F773" s="18" t="n">
        <f aca="false">F774</f>
        <v>347.6</v>
      </c>
      <c r="G773" s="18" t="n">
        <f aca="false">G774</f>
        <v>393.7</v>
      </c>
      <c r="H773" s="18" t="n">
        <f aca="false">H774</f>
        <v>393.5</v>
      </c>
    </row>
    <row r="774" customFormat="false" ht="30" hidden="false" customHeight="false" outlineLevel="0" collapsed="false">
      <c r="A774" s="21" t="s">
        <v>137</v>
      </c>
      <c r="B774" s="17" t="s">
        <v>94</v>
      </c>
      <c r="C774" s="17" t="s">
        <v>18</v>
      </c>
      <c r="D774" s="20" t="s">
        <v>527</v>
      </c>
      <c r="E774" s="17" t="n">
        <v>600</v>
      </c>
      <c r="F774" s="18" t="n">
        <f aca="false">F775</f>
        <v>347.6</v>
      </c>
      <c r="G774" s="18" t="n">
        <f aca="false">G775</f>
        <v>393.7</v>
      </c>
      <c r="H774" s="18" t="n">
        <f aca="false">H775</f>
        <v>393.5</v>
      </c>
    </row>
    <row r="775" customFormat="false" ht="15" hidden="false" customHeight="false" outlineLevel="0" collapsed="false">
      <c r="A775" s="21" t="s">
        <v>139</v>
      </c>
      <c r="B775" s="17" t="s">
        <v>94</v>
      </c>
      <c r="C775" s="17" t="s">
        <v>18</v>
      </c>
      <c r="D775" s="20" t="s">
        <v>527</v>
      </c>
      <c r="E775" s="17" t="n">
        <v>610</v>
      </c>
      <c r="F775" s="18" t="n">
        <f aca="false">Прил_4!G1062</f>
        <v>347.6</v>
      </c>
      <c r="G775" s="18" t="n">
        <f aca="false">Прил_4!H1062</f>
        <v>393.7</v>
      </c>
      <c r="H775" s="18" t="n">
        <f aca="false">Прил_4!I1062</f>
        <v>393.5</v>
      </c>
    </row>
    <row r="776" customFormat="false" ht="30" hidden="false" customHeight="false" outlineLevel="0" collapsed="false">
      <c r="A776" s="19" t="s">
        <v>382</v>
      </c>
      <c r="B776" s="17" t="s">
        <v>94</v>
      </c>
      <c r="C776" s="17" t="s">
        <v>18</v>
      </c>
      <c r="D776" s="20" t="s">
        <v>383</v>
      </c>
      <c r="E776" s="17"/>
      <c r="F776" s="18" t="n">
        <f aca="false">F777</f>
        <v>439810.6</v>
      </c>
      <c r="G776" s="18" t="n">
        <f aca="false">G777</f>
        <v>388491.9</v>
      </c>
      <c r="H776" s="18" t="n">
        <f aca="false">H777</f>
        <v>0</v>
      </c>
    </row>
    <row r="777" customFormat="false" ht="30" hidden="false" customHeight="false" outlineLevel="0" collapsed="false">
      <c r="A777" s="19" t="s">
        <v>530</v>
      </c>
      <c r="B777" s="17" t="s">
        <v>94</v>
      </c>
      <c r="C777" s="17" t="s">
        <v>18</v>
      </c>
      <c r="D777" s="20" t="s">
        <v>531</v>
      </c>
      <c r="E777" s="17"/>
      <c r="F777" s="18" t="n">
        <f aca="false">F778</f>
        <v>439810.6</v>
      </c>
      <c r="G777" s="18" t="n">
        <f aca="false">G778</f>
        <v>388491.9</v>
      </c>
      <c r="H777" s="18" t="n">
        <f aca="false">H778</f>
        <v>0</v>
      </c>
    </row>
    <row r="778" customFormat="false" ht="15" hidden="false" customHeight="false" outlineLevel="0" collapsed="false">
      <c r="A778" s="22" t="s">
        <v>558</v>
      </c>
      <c r="B778" s="17" t="s">
        <v>94</v>
      </c>
      <c r="C778" s="17" t="s">
        <v>18</v>
      </c>
      <c r="D778" s="20" t="s">
        <v>559</v>
      </c>
      <c r="E778" s="17"/>
      <c r="F778" s="18" t="n">
        <f aca="false">F779</f>
        <v>439810.6</v>
      </c>
      <c r="G778" s="18" t="n">
        <f aca="false">G779</f>
        <v>388491.9</v>
      </c>
      <c r="H778" s="18" t="n">
        <f aca="false">H779</f>
        <v>0</v>
      </c>
    </row>
    <row r="779" customFormat="false" ht="30" hidden="false" customHeight="false" outlineLevel="0" collapsed="false">
      <c r="A779" s="22" t="s">
        <v>560</v>
      </c>
      <c r="B779" s="17" t="s">
        <v>94</v>
      </c>
      <c r="C779" s="17" t="s">
        <v>18</v>
      </c>
      <c r="D779" s="20" t="s">
        <v>561</v>
      </c>
      <c r="E779" s="17"/>
      <c r="F779" s="18" t="n">
        <f aca="false">F780</f>
        <v>439810.6</v>
      </c>
      <c r="G779" s="18" t="n">
        <f aca="false">G780</f>
        <v>388491.9</v>
      </c>
      <c r="H779" s="18" t="n">
        <f aca="false">H780</f>
        <v>0</v>
      </c>
    </row>
    <row r="780" customFormat="false" ht="30" hidden="false" customHeight="false" outlineLevel="0" collapsed="false">
      <c r="A780" s="21" t="s">
        <v>410</v>
      </c>
      <c r="B780" s="17" t="s">
        <v>94</v>
      </c>
      <c r="C780" s="17" t="s">
        <v>18</v>
      </c>
      <c r="D780" s="20" t="s">
        <v>561</v>
      </c>
      <c r="E780" s="17" t="s">
        <v>411</v>
      </c>
      <c r="F780" s="18" t="n">
        <f aca="false">F781</f>
        <v>439810.6</v>
      </c>
      <c r="G780" s="18" t="n">
        <f aca="false">G781</f>
        <v>388491.9</v>
      </c>
      <c r="H780" s="18" t="n">
        <f aca="false">H781</f>
        <v>0</v>
      </c>
    </row>
    <row r="781" customFormat="false" ht="15" hidden="false" customHeight="false" outlineLevel="0" collapsed="false">
      <c r="A781" s="21" t="s">
        <v>412</v>
      </c>
      <c r="B781" s="17" t="s">
        <v>94</v>
      </c>
      <c r="C781" s="17" t="s">
        <v>18</v>
      </c>
      <c r="D781" s="20" t="s">
        <v>561</v>
      </c>
      <c r="E781" s="17" t="s">
        <v>413</v>
      </c>
      <c r="F781" s="18" t="n">
        <f aca="false">Прил_4!G622</f>
        <v>439810.6</v>
      </c>
      <c r="G781" s="18" t="n">
        <f aca="false">Прил_4!H622</f>
        <v>388491.9</v>
      </c>
      <c r="H781" s="18" t="n">
        <f aca="false">Прил_4!I622</f>
        <v>0</v>
      </c>
    </row>
    <row r="782" customFormat="false" ht="15" hidden="false" customHeight="false" outlineLevel="0" collapsed="false">
      <c r="A782" s="19" t="s">
        <v>81</v>
      </c>
      <c r="B782" s="17" t="s">
        <v>94</v>
      </c>
      <c r="C782" s="17" t="s">
        <v>18</v>
      </c>
      <c r="D782" s="20" t="s">
        <v>82</v>
      </c>
      <c r="E782" s="17"/>
      <c r="F782" s="18" t="n">
        <f aca="false">F783</f>
        <v>11643.6</v>
      </c>
      <c r="G782" s="18" t="n">
        <f aca="false">G783</f>
        <v>0</v>
      </c>
      <c r="H782" s="18" t="n">
        <f aca="false">H783</f>
        <v>0</v>
      </c>
    </row>
    <row r="783" customFormat="false" ht="15" hidden="false" customHeight="false" outlineLevel="0" collapsed="false">
      <c r="A783" s="19" t="s">
        <v>83</v>
      </c>
      <c r="B783" s="17" t="s">
        <v>94</v>
      </c>
      <c r="C783" s="17" t="s">
        <v>18</v>
      </c>
      <c r="D783" s="20" t="s">
        <v>84</v>
      </c>
      <c r="E783" s="17"/>
      <c r="F783" s="18" t="n">
        <f aca="false">F784+F786</f>
        <v>11643.6</v>
      </c>
      <c r="G783" s="18" t="n">
        <f aca="false">G784+G786</f>
        <v>0</v>
      </c>
      <c r="H783" s="18" t="n">
        <f aca="false">H784+H786</f>
        <v>0</v>
      </c>
    </row>
    <row r="784" customFormat="false" ht="30" hidden="false" customHeight="false" outlineLevel="0" collapsed="false">
      <c r="A784" s="21" t="s">
        <v>410</v>
      </c>
      <c r="B784" s="17" t="s">
        <v>94</v>
      </c>
      <c r="C784" s="17" t="s">
        <v>18</v>
      </c>
      <c r="D784" s="20" t="s">
        <v>84</v>
      </c>
      <c r="E784" s="17" t="s">
        <v>411</v>
      </c>
      <c r="F784" s="18" t="n">
        <f aca="false">F785</f>
        <v>2965.9</v>
      </c>
      <c r="G784" s="18" t="n">
        <f aca="false">G785</f>
        <v>0</v>
      </c>
      <c r="H784" s="18" t="n">
        <f aca="false">H785</f>
        <v>0</v>
      </c>
    </row>
    <row r="785" customFormat="false" ht="15" hidden="false" customHeight="false" outlineLevel="0" collapsed="false">
      <c r="A785" s="21" t="s">
        <v>412</v>
      </c>
      <c r="B785" s="17" t="s">
        <v>94</v>
      </c>
      <c r="C785" s="17" t="s">
        <v>18</v>
      </c>
      <c r="D785" s="20" t="s">
        <v>84</v>
      </c>
      <c r="E785" s="17" t="s">
        <v>413</v>
      </c>
      <c r="F785" s="18" t="n">
        <f aca="false">Прил_4!G626</f>
        <v>2965.9</v>
      </c>
      <c r="G785" s="18" t="n">
        <f aca="false">Прил_4!H626</f>
        <v>0</v>
      </c>
      <c r="H785" s="18" t="n">
        <f aca="false">Прил_4!I626</f>
        <v>0</v>
      </c>
    </row>
    <row r="786" customFormat="false" ht="30" hidden="false" customHeight="false" outlineLevel="0" collapsed="false">
      <c r="A786" s="21" t="s">
        <v>137</v>
      </c>
      <c r="B786" s="17" t="s">
        <v>94</v>
      </c>
      <c r="C786" s="17" t="s">
        <v>18</v>
      </c>
      <c r="D786" s="20" t="s">
        <v>84</v>
      </c>
      <c r="E786" s="17" t="s">
        <v>138</v>
      </c>
      <c r="F786" s="18" t="n">
        <f aca="false">F787</f>
        <v>8677.7</v>
      </c>
      <c r="G786" s="18" t="n">
        <f aca="false">G787</f>
        <v>0</v>
      </c>
      <c r="H786" s="18" t="n">
        <f aca="false">H787</f>
        <v>0</v>
      </c>
    </row>
    <row r="787" customFormat="false" ht="15" hidden="false" customHeight="false" outlineLevel="0" collapsed="false">
      <c r="A787" s="21" t="s">
        <v>139</v>
      </c>
      <c r="B787" s="17" t="s">
        <v>94</v>
      </c>
      <c r="C787" s="17" t="s">
        <v>18</v>
      </c>
      <c r="D787" s="20" t="s">
        <v>84</v>
      </c>
      <c r="E787" s="17" t="s">
        <v>140</v>
      </c>
      <c r="F787" s="18" t="n">
        <f aca="false">Прил_4!G1069</f>
        <v>8677.7</v>
      </c>
      <c r="G787" s="18" t="n">
        <f aca="false">Прил_4!H1069</f>
        <v>0</v>
      </c>
      <c r="H787" s="18" t="n">
        <f aca="false">Прил_4!I1069</f>
        <v>0</v>
      </c>
    </row>
    <row r="788" customFormat="false" ht="15" hidden="false" customHeight="false" outlineLevel="0" collapsed="false">
      <c r="A788" s="21" t="s">
        <v>562</v>
      </c>
      <c r="B788" s="17" t="s">
        <v>94</v>
      </c>
      <c r="C788" s="17" t="s">
        <v>32</v>
      </c>
      <c r="D788" s="17"/>
      <c r="E788" s="17"/>
      <c r="F788" s="18" t="n">
        <f aca="false">F789+F810+F816+F835</f>
        <v>125055.4</v>
      </c>
      <c r="G788" s="18" t="n">
        <f aca="false">G789+G810+G816+G835</f>
        <v>139829.6</v>
      </c>
      <c r="H788" s="18" t="n">
        <f aca="false">H789+H810+H816+H835</f>
        <v>131164.6</v>
      </c>
    </row>
    <row r="789" customFormat="false" ht="15" hidden="false" customHeight="false" outlineLevel="0" collapsed="false">
      <c r="A789" s="19" t="s">
        <v>113</v>
      </c>
      <c r="B789" s="17" t="s">
        <v>94</v>
      </c>
      <c r="C789" s="17" t="s">
        <v>32</v>
      </c>
      <c r="D789" s="20" t="s">
        <v>114</v>
      </c>
      <c r="E789" s="17"/>
      <c r="F789" s="18" t="n">
        <f aca="false">F790</f>
        <v>116725</v>
      </c>
      <c r="G789" s="18" t="n">
        <f aca="false">G790</f>
        <v>133174.4</v>
      </c>
      <c r="H789" s="18" t="n">
        <f aca="false">H790</f>
        <v>124189.4</v>
      </c>
    </row>
    <row r="790" customFormat="false" ht="30" hidden="false" customHeight="false" outlineLevel="0" collapsed="false">
      <c r="A790" s="19" t="s">
        <v>563</v>
      </c>
      <c r="B790" s="17" t="s">
        <v>94</v>
      </c>
      <c r="C790" s="17" t="s">
        <v>32</v>
      </c>
      <c r="D790" s="20" t="s">
        <v>564</v>
      </c>
      <c r="E790" s="17"/>
      <c r="F790" s="18" t="n">
        <f aca="false">F791+F806+F799+F795</f>
        <v>116725</v>
      </c>
      <c r="G790" s="18" t="n">
        <f aca="false">G791+G806+G799+G795</f>
        <v>133174.4</v>
      </c>
      <c r="H790" s="18" t="n">
        <f aca="false">H791+H806+H799+H795</f>
        <v>124189.4</v>
      </c>
    </row>
    <row r="791" customFormat="false" ht="45" hidden="false" customHeight="false" outlineLevel="0" collapsed="false">
      <c r="A791" s="19" t="s">
        <v>565</v>
      </c>
      <c r="B791" s="17" t="s">
        <v>94</v>
      </c>
      <c r="C791" s="17" t="s">
        <v>32</v>
      </c>
      <c r="D791" s="20" t="s">
        <v>566</v>
      </c>
      <c r="E791" s="17"/>
      <c r="F791" s="18" t="n">
        <f aca="false">F792</f>
        <v>110112</v>
      </c>
      <c r="G791" s="18" t="n">
        <f aca="false">G792</f>
        <v>117611</v>
      </c>
      <c r="H791" s="18" t="n">
        <f aca="false">H792</f>
        <v>124189.4</v>
      </c>
    </row>
    <row r="792" customFormat="false" ht="45" hidden="false" customHeight="false" outlineLevel="0" collapsed="false">
      <c r="A792" s="19" t="s">
        <v>567</v>
      </c>
      <c r="B792" s="17" t="s">
        <v>94</v>
      </c>
      <c r="C792" s="17" t="s">
        <v>32</v>
      </c>
      <c r="D792" s="20" t="s">
        <v>568</v>
      </c>
      <c r="E792" s="17"/>
      <c r="F792" s="18" t="n">
        <f aca="false">F793</f>
        <v>110112</v>
      </c>
      <c r="G792" s="18" t="n">
        <f aca="false">G793</f>
        <v>117611</v>
      </c>
      <c r="H792" s="18" t="n">
        <f aca="false">H793</f>
        <v>124189.4</v>
      </c>
    </row>
    <row r="793" customFormat="false" ht="30" hidden="false" customHeight="false" outlineLevel="0" collapsed="false">
      <c r="A793" s="21" t="s">
        <v>137</v>
      </c>
      <c r="B793" s="17" t="s">
        <v>94</v>
      </c>
      <c r="C793" s="17" t="s">
        <v>32</v>
      </c>
      <c r="D793" s="20" t="s">
        <v>568</v>
      </c>
      <c r="E793" s="17" t="s">
        <v>138</v>
      </c>
      <c r="F793" s="18" t="n">
        <f aca="false">F794</f>
        <v>110112</v>
      </c>
      <c r="G793" s="18" t="n">
        <f aca="false">G794</f>
        <v>117611</v>
      </c>
      <c r="H793" s="18" t="n">
        <f aca="false">H794</f>
        <v>124189.4</v>
      </c>
    </row>
    <row r="794" customFormat="false" ht="15" hidden="false" customHeight="false" outlineLevel="0" collapsed="false">
      <c r="A794" s="21" t="s">
        <v>139</v>
      </c>
      <c r="B794" s="17" t="s">
        <v>94</v>
      </c>
      <c r="C794" s="17" t="s">
        <v>32</v>
      </c>
      <c r="D794" s="20" t="s">
        <v>568</v>
      </c>
      <c r="E794" s="17" t="s">
        <v>140</v>
      </c>
      <c r="F794" s="18" t="n">
        <f aca="false">Прил_4!G1076+Прил_4!G633</f>
        <v>110112</v>
      </c>
      <c r="G794" s="18" t="n">
        <f aca="false">Прил_4!H1076+Прил_4!H633</f>
        <v>117611</v>
      </c>
      <c r="H794" s="18" t="n">
        <f aca="false">Прил_4!I1076+Прил_4!I633</f>
        <v>124189.4</v>
      </c>
    </row>
    <row r="795" customFormat="false" ht="45" hidden="false" customHeight="false" outlineLevel="0" collapsed="false">
      <c r="A795" s="21" t="s">
        <v>569</v>
      </c>
      <c r="B795" s="17" t="s">
        <v>94</v>
      </c>
      <c r="C795" s="17" t="s">
        <v>32</v>
      </c>
      <c r="D795" s="20" t="s">
        <v>570</v>
      </c>
      <c r="E795" s="17"/>
      <c r="F795" s="18" t="n">
        <f aca="false">F796</f>
        <v>6500</v>
      </c>
      <c r="G795" s="18" t="n">
        <f aca="false">G796</f>
        <v>0</v>
      </c>
      <c r="H795" s="18" t="n">
        <f aca="false">H796</f>
        <v>0</v>
      </c>
    </row>
    <row r="796" customFormat="false" ht="45" hidden="false" customHeight="false" outlineLevel="0" collapsed="false">
      <c r="A796" s="21" t="s">
        <v>571</v>
      </c>
      <c r="B796" s="17" t="s">
        <v>94</v>
      </c>
      <c r="C796" s="17" t="s">
        <v>32</v>
      </c>
      <c r="D796" s="20" t="s">
        <v>572</v>
      </c>
      <c r="E796" s="17"/>
      <c r="F796" s="18" t="n">
        <f aca="false">F797</f>
        <v>6500</v>
      </c>
      <c r="G796" s="18" t="n">
        <f aca="false">G797</f>
        <v>0</v>
      </c>
      <c r="H796" s="18" t="n">
        <f aca="false">H797</f>
        <v>0</v>
      </c>
    </row>
    <row r="797" customFormat="false" ht="30" hidden="false" customHeight="false" outlineLevel="0" collapsed="false">
      <c r="A797" s="21" t="s">
        <v>137</v>
      </c>
      <c r="B797" s="17" t="s">
        <v>94</v>
      </c>
      <c r="C797" s="17" t="s">
        <v>32</v>
      </c>
      <c r="D797" s="20" t="s">
        <v>572</v>
      </c>
      <c r="E797" s="17" t="s">
        <v>138</v>
      </c>
      <c r="F797" s="18" t="n">
        <f aca="false">F798</f>
        <v>6500</v>
      </c>
      <c r="G797" s="18" t="n">
        <f aca="false">G798</f>
        <v>0</v>
      </c>
      <c r="H797" s="18" t="n">
        <f aca="false">H798</f>
        <v>0</v>
      </c>
    </row>
    <row r="798" customFormat="false" ht="15" hidden="false" customHeight="false" outlineLevel="0" collapsed="false">
      <c r="A798" s="21" t="s">
        <v>139</v>
      </c>
      <c r="B798" s="17" t="s">
        <v>94</v>
      </c>
      <c r="C798" s="17" t="s">
        <v>32</v>
      </c>
      <c r="D798" s="20" t="s">
        <v>572</v>
      </c>
      <c r="E798" s="17" t="s">
        <v>140</v>
      </c>
      <c r="F798" s="18" t="n">
        <f aca="false">Прил_4!G1080</f>
        <v>6500</v>
      </c>
      <c r="G798" s="18" t="n">
        <f aca="false">Прил_4!H1080</f>
        <v>0</v>
      </c>
      <c r="H798" s="18" t="n">
        <f aca="false">Прил_4!I1080</f>
        <v>0</v>
      </c>
    </row>
    <row r="799" customFormat="false" ht="15" hidden="false" customHeight="false" outlineLevel="0" collapsed="false">
      <c r="A799" s="19" t="s">
        <v>573</v>
      </c>
      <c r="B799" s="17" t="s">
        <v>94</v>
      </c>
      <c r="C799" s="17" t="s">
        <v>32</v>
      </c>
      <c r="D799" s="20" t="s">
        <v>574</v>
      </c>
      <c r="E799" s="24"/>
      <c r="F799" s="38" t="n">
        <f aca="false">F803+F800</f>
        <v>0</v>
      </c>
      <c r="G799" s="38" t="n">
        <f aca="false">G803+G800</f>
        <v>15392</v>
      </c>
      <c r="H799" s="38" t="n">
        <f aca="false">H803+H800</f>
        <v>0</v>
      </c>
    </row>
    <row r="800" customFormat="false" ht="75" hidden="false" customHeight="false" outlineLevel="0" collapsed="false">
      <c r="A800" s="21" t="s">
        <v>575</v>
      </c>
      <c r="B800" s="17" t="s">
        <v>94</v>
      </c>
      <c r="C800" s="17" t="s">
        <v>32</v>
      </c>
      <c r="D800" s="20" t="s">
        <v>576</v>
      </c>
      <c r="E800" s="11"/>
      <c r="F800" s="38" t="n">
        <f aca="false">F801</f>
        <v>0</v>
      </c>
      <c r="G800" s="38" t="n">
        <f aca="false">G801</f>
        <v>9352</v>
      </c>
      <c r="H800" s="38" t="n">
        <f aca="false">H801</f>
        <v>0</v>
      </c>
    </row>
    <row r="801" customFormat="false" ht="30" hidden="false" customHeight="false" outlineLevel="0" collapsed="false">
      <c r="A801" s="21" t="s">
        <v>137</v>
      </c>
      <c r="B801" s="17" t="s">
        <v>94</v>
      </c>
      <c r="C801" s="17" t="s">
        <v>32</v>
      </c>
      <c r="D801" s="20" t="s">
        <v>576</v>
      </c>
      <c r="E801" s="11" t="n">
        <v>600</v>
      </c>
      <c r="F801" s="38" t="n">
        <f aca="false">F802</f>
        <v>0</v>
      </c>
      <c r="G801" s="38" t="n">
        <f aca="false">G802</f>
        <v>9352</v>
      </c>
      <c r="H801" s="38" t="n">
        <f aca="false">H802</f>
        <v>0</v>
      </c>
    </row>
    <row r="802" customFormat="false" ht="15" hidden="false" customHeight="false" outlineLevel="0" collapsed="false">
      <c r="A802" s="21" t="s">
        <v>139</v>
      </c>
      <c r="B802" s="17" t="s">
        <v>94</v>
      </c>
      <c r="C802" s="17" t="s">
        <v>32</v>
      </c>
      <c r="D802" s="20" t="s">
        <v>576</v>
      </c>
      <c r="E802" s="11" t="n">
        <v>610</v>
      </c>
      <c r="F802" s="38" t="n">
        <f aca="false">Прил_4!G637</f>
        <v>0</v>
      </c>
      <c r="G802" s="38" t="n">
        <f aca="false">Прил_4!H637</f>
        <v>9352</v>
      </c>
      <c r="H802" s="38" t="n">
        <v>0</v>
      </c>
    </row>
    <row r="803" customFormat="false" ht="45" hidden="false" customHeight="false" outlineLevel="0" collapsed="false">
      <c r="A803" s="23" t="s">
        <v>577</v>
      </c>
      <c r="B803" s="17" t="s">
        <v>94</v>
      </c>
      <c r="C803" s="17" t="s">
        <v>32</v>
      </c>
      <c r="D803" s="20" t="s">
        <v>578</v>
      </c>
      <c r="E803" s="11"/>
      <c r="F803" s="38" t="n">
        <f aca="false">F804</f>
        <v>0</v>
      </c>
      <c r="G803" s="38" t="n">
        <f aca="false">G804</f>
        <v>6040</v>
      </c>
      <c r="H803" s="38" t="n">
        <f aca="false">H804</f>
        <v>0</v>
      </c>
    </row>
    <row r="804" customFormat="false" ht="30" hidden="false" customHeight="false" outlineLevel="0" collapsed="false">
      <c r="A804" s="21" t="s">
        <v>137</v>
      </c>
      <c r="B804" s="17" t="s">
        <v>94</v>
      </c>
      <c r="C804" s="17" t="s">
        <v>32</v>
      </c>
      <c r="D804" s="20" t="s">
        <v>578</v>
      </c>
      <c r="E804" s="11" t="n">
        <v>600</v>
      </c>
      <c r="F804" s="38" t="n">
        <f aca="false">F805</f>
        <v>0</v>
      </c>
      <c r="G804" s="38" t="n">
        <f aca="false">G805</f>
        <v>6040</v>
      </c>
      <c r="H804" s="38" t="n">
        <f aca="false">H805</f>
        <v>0</v>
      </c>
    </row>
    <row r="805" customFormat="false" ht="15" hidden="false" customHeight="false" outlineLevel="0" collapsed="false">
      <c r="A805" s="21" t="s">
        <v>139</v>
      </c>
      <c r="B805" s="17" t="s">
        <v>94</v>
      </c>
      <c r="C805" s="17" t="s">
        <v>32</v>
      </c>
      <c r="D805" s="20" t="s">
        <v>578</v>
      </c>
      <c r="E805" s="11" t="n">
        <v>610</v>
      </c>
      <c r="F805" s="38" t="n">
        <f aca="false">Прил_4!G640</f>
        <v>0</v>
      </c>
      <c r="G805" s="38" t="n">
        <f aca="false">Прил_4!H640</f>
        <v>6040</v>
      </c>
      <c r="H805" s="38" t="n">
        <f aca="false">Прил_4!I640</f>
        <v>0</v>
      </c>
    </row>
    <row r="806" customFormat="false" ht="15" hidden="false" customHeight="false" outlineLevel="0" collapsed="false">
      <c r="A806" s="19" t="s">
        <v>336</v>
      </c>
      <c r="B806" s="17" t="s">
        <v>94</v>
      </c>
      <c r="C806" s="17" t="s">
        <v>32</v>
      </c>
      <c r="D806" s="20" t="s">
        <v>579</v>
      </c>
      <c r="E806" s="17"/>
      <c r="F806" s="18" t="n">
        <f aca="false">F807</f>
        <v>113</v>
      </c>
      <c r="G806" s="18" t="n">
        <f aca="false">G807</f>
        <v>171.4</v>
      </c>
      <c r="H806" s="18" t="n">
        <f aca="false">H807</f>
        <v>0</v>
      </c>
    </row>
    <row r="807" customFormat="false" ht="30" hidden="false" customHeight="false" outlineLevel="0" collapsed="false">
      <c r="A807" s="45" t="s">
        <v>580</v>
      </c>
      <c r="B807" s="17" t="s">
        <v>94</v>
      </c>
      <c r="C807" s="17" t="s">
        <v>32</v>
      </c>
      <c r="D807" s="17" t="s">
        <v>581</v>
      </c>
      <c r="E807" s="24"/>
      <c r="F807" s="18" t="n">
        <f aca="false">F808</f>
        <v>113</v>
      </c>
      <c r="G807" s="18" t="n">
        <f aca="false">G808</f>
        <v>171.4</v>
      </c>
      <c r="H807" s="18" t="n">
        <f aca="false">H808</f>
        <v>0</v>
      </c>
    </row>
    <row r="808" customFormat="false" ht="30" hidden="false" customHeight="false" outlineLevel="0" collapsed="false">
      <c r="A808" s="21" t="s">
        <v>137</v>
      </c>
      <c r="B808" s="17" t="s">
        <v>94</v>
      </c>
      <c r="C808" s="17" t="s">
        <v>32</v>
      </c>
      <c r="D808" s="17" t="s">
        <v>581</v>
      </c>
      <c r="E808" s="17" t="n">
        <v>600</v>
      </c>
      <c r="F808" s="18" t="n">
        <f aca="false">F809</f>
        <v>113</v>
      </c>
      <c r="G808" s="18" t="n">
        <f aca="false">G809</f>
        <v>171.4</v>
      </c>
      <c r="H808" s="18" t="n">
        <f aca="false">H809</f>
        <v>0</v>
      </c>
    </row>
    <row r="809" customFormat="false" ht="15" hidden="false" customHeight="false" outlineLevel="0" collapsed="false">
      <c r="A809" s="21" t="s">
        <v>139</v>
      </c>
      <c r="B809" s="17" t="s">
        <v>94</v>
      </c>
      <c r="C809" s="17" t="s">
        <v>32</v>
      </c>
      <c r="D809" s="17" t="s">
        <v>581</v>
      </c>
      <c r="E809" s="17" t="n">
        <v>610</v>
      </c>
      <c r="F809" s="18" t="n">
        <f aca="false">Прил_4!G1084</f>
        <v>113</v>
      </c>
      <c r="G809" s="18" t="n">
        <f aca="false">Прил_4!H1084</f>
        <v>171.4</v>
      </c>
      <c r="H809" s="18" t="n">
        <f aca="false">Прил_4!I1084</f>
        <v>0</v>
      </c>
    </row>
    <row r="810" customFormat="false" ht="15" hidden="false" customHeight="false" outlineLevel="0" collapsed="false">
      <c r="A810" s="19" t="s">
        <v>47</v>
      </c>
      <c r="B810" s="17" t="s">
        <v>94</v>
      </c>
      <c r="C810" s="17" t="s">
        <v>32</v>
      </c>
      <c r="D810" s="20" t="s">
        <v>48</v>
      </c>
      <c r="E810" s="17"/>
      <c r="F810" s="18" t="n">
        <f aca="false">F811</f>
        <v>0</v>
      </c>
      <c r="G810" s="18" t="n">
        <f aca="false">G811</f>
        <v>30</v>
      </c>
      <c r="H810" s="18" t="n">
        <f aca="false">H811</f>
        <v>50</v>
      </c>
    </row>
    <row r="811" customFormat="false" ht="15" hidden="false" customHeight="false" outlineLevel="0" collapsed="false">
      <c r="A811" s="19" t="s">
        <v>518</v>
      </c>
      <c r="B811" s="17" t="s">
        <v>94</v>
      </c>
      <c r="C811" s="17" t="s">
        <v>32</v>
      </c>
      <c r="D811" s="20" t="s">
        <v>519</v>
      </c>
      <c r="E811" s="17"/>
      <c r="F811" s="18" t="n">
        <f aca="false">F812</f>
        <v>0</v>
      </c>
      <c r="G811" s="18" t="n">
        <f aca="false">G812</f>
        <v>30</v>
      </c>
      <c r="H811" s="18" t="n">
        <f aca="false">H812</f>
        <v>50</v>
      </c>
    </row>
    <row r="812" customFormat="false" ht="45" hidden="false" customHeight="false" outlineLevel="0" collapsed="false">
      <c r="A812" s="22" t="s">
        <v>520</v>
      </c>
      <c r="B812" s="17" t="s">
        <v>94</v>
      </c>
      <c r="C812" s="17" t="s">
        <v>32</v>
      </c>
      <c r="D812" s="20" t="s">
        <v>521</v>
      </c>
      <c r="E812" s="17"/>
      <c r="F812" s="18" t="n">
        <f aca="false">F813</f>
        <v>0</v>
      </c>
      <c r="G812" s="18" t="n">
        <f aca="false">G813</f>
        <v>30</v>
      </c>
      <c r="H812" s="18" t="n">
        <f aca="false">H813</f>
        <v>50</v>
      </c>
    </row>
    <row r="813" customFormat="false" ht="30" hidden="false" customHeight="false" outlineLevel="0" collapsed="false">
      <c r="A813" s="46" t="s">
        <v>582</v>
      </c>
      <c r="B813" s="17" t="s">
        <v>94</v>
      </c>
      <c r="C813" s="17" t="s">
        <v>32</v>
      </c>
      <c r="D813" s="20" t="s">
        <v>583</v>
      </c>
      <c r="E813" s="17"/>
      <c r="F813" s="18" t="n">
        <f aca="false">F814</f>
        <v>0</v>
      </c>
      <c r="G813" s="18" t="n">
        <f aca="false">G814</f>
        <v>30</v>
      </c>
      <c r="H813" s="18" t="n">
        <f aca="false">H814</f>
        <v>50</v>
      </c>
    </row>
    <row r="814" customFormat="false" ht="30" hidden="false" customHeight="false" outlineLevel="0" collapsed="false">
      <c r="A814" s="21" t="s">
        <v>137</v>
      </c>
      <c r="B814" s="17" t="s">
        <v>94</v>
      </c>
      <c r="C814" s="17" t="s">
        <v>32</v>
      </c>
      <c r="D814" s="20" t="s">
        <v>583</v>
      </c>
      <c r="E814" s="17" t="n">
        <v>600</v>
      </c>
      <c r="F814" s="18" t="n">
        <f aca="false">F815</f>
        <v>0</v>
      </c>
      <c r="G814" s="18" t="n">
        <f aca="false">G815</f>
        <v>30</v>
      </c>
      <c r="H814" s="18" t="n">
        <f aca="false">H815</f>
        <v>50</v>
      </c>
    </row>
    <row r="815" customFormat="false" ht="15" hidden="false" customHeight="false" outlineLevel="0" collapsed="false">
      <c r="A815" s="21" t="s">
        <v>139</v>
      </c>
      <c r="B815" s="17" t="s">
        <v>94</v>
      </c>
      <c r="C815" s="17" t="s">
        <v>32</v>
      </c>
      <c r="D815" s="20" t="s">
        <v>583</v>
      </c>
      <c r="E815" s="17" t="n">
        <v>610</v>
      </c>
      <c r="F815" s="18" t="n">
        <f aca="false">Прил_4!G646</f>
        <v>0</v>
      </c>
      <c r="G815" s="18" t="n">
        <f aca="false">Прил_4!H646</f>
        <v>30</v>
      </c>
      <c r="H815" s="18" t="n">
        <f aca="false">Прил_4!I646</f>
        <v>50</v>
      </c>
    </row>
    <row r="816" customFormat="false" ht="30" hidden="false" customHeight="false" outlineLevel="0" collapsed="false">
      <c r="A816" s="19" t="s">
        <v>129</v>
      </c>
      <c r="B816" s="17" t="s">
        <v>94</v>
      </c>
      <c r="C816" s="17" t="s">
        <v>32</v>
      </c>
      <c r="D816" s="20" t="s">
        <v>130</v>
      </c>
      <c r="E816" s="17"/>
      <c r="F816" s="18" t="n">
        <f aca="false">F825+F830+F817</f>
        <v>6124.2</v>
      </c>
      <c r="G816" s="18" t="n">
        <f aca="false">G825+G830+G817</f>
        <v>6625.2</v>
      </c>
      <c r="H816" s="18" t="n">
        <f aca="false">H825+H830+H817</f>
        <v>6925.2</v>
      </c>
    </row>
    <row r="817" customFormat="false" ht="30" hidden="false" customHeight="false" outlineLevel="0" collapsed="false">
      <c r="A817" s="19" t="s">
        <v>131</v>
      </c>
      <c r="B817" s="17" t="s">
        <v>94</v>
      </c>
      <c r="C817" s="17" t="s">
        <v>32</v>
      </c>
      <c r="D817" s="20" t="s">
        <v>132</v>
      </c>
      <c r="E817" s="17"/>
      <c r="F817" s="18" t="n">
        <f aca="false">F818</f>
        <v>5940.2</v>
      </c>
      <c r="G817" s="18" t="n">
        <f aca="false">G818</f>
        <v>6440.2</v>
      </c>
      <c r="H817" s="18" t="n">
        <f aca="false">H818</f>
        <v>6740.2</v>
      </c>
    </row>
    <row r="818" customFormat="false" ht="45" hidden="false" customHeight="false" outlineLevel="0" collapsed="false">
      <c r="A818" s="23" t="s">
        <v>133</v>
      </c>
      <c r="B818" s="17" t="s">
        <v>94</v>
      </c>
      <c r="C818" s="17" t="s">
        <v>32</v>
      </c>
      <c r="D818" s="20" t="s">
        <v>134</v>
      </c>
      <c r="E818" s="17"/>
      <c r="F818" s="18" t="n">
        <f aca="false">F822+F819</f>
        <v>5940.2</v>
      </c>
      <c r="G818" s="18" t="n">
        <f aca="false">G822+G819</f>
        <v>6440.2</v>
      </c>
      <c r="H818" s="18" t="n">
        <f aca="false">H822+H819</f>
        <v>6740.2</v>
      </c>
    </row>
    <row r="819" customFormat="false" ht="75" hidden="false" customHeight="false" outlineLevel="0" collapsed="false">
      <c r="A819" s="19" t="s">
        <v>230</v>
      </c>
      <c r="B819" s="17" t="s">
        <v>94</v>
      </c>
      <c r="C819" s="17" t="s">
        <v>32</v>
      </c>
      <c r="D819" s="20" t="s">
        <v>231</v>
      </c>
      <c r="E819" s="17"/>
      <c r="F819" s="18" t="n">
        <f aca="false">F820</f>
        <v>200</v>
      </c>
      <c r="G819" s="18" t="n">
        <f aca="false">G820</f>
        <v>700</v>
      </c>
      <c r="H819" s="18" t="n">
        <f aca="false">H820</f>
        <v>1000</v>
      </c>
    </row>
    <row r="820" customFormat="false" ht="30" hidden="false" customHeight="false" outlineLevel="0" collapsed="false">
      <c r="A820" s="21" t="s">
        <v>137</v>
      </c>
      <c r="B820" s="17" t="s">
        <v>94</v>
      </c>
      <c r="C820" s="17" t="s">
        <v>32</v>
      </c>
      <c r="D820" s="20" t="s">
        <v>231</v>
      </c>
      <c r="E820" s="17" t="s">
        <v>138</v>
      </c>
      <c r="F820" s="18" t="n">
        <f aca="false">F821</f>
        <v>200</v>
      </c>
      <c r="G820" s="18" t="n">
        <f aca="false">G821</f>
        <v>700</v>
      </c>
      <c r="H820" s="18" t="n">
        <f aca="false">H821</f>
        <v>1000</v>
      </c>
    </row>
    <row r="821" customFormat="false" ht="15" hidden="false" customHeight="false" outlineLevel="0" collapsed="false">
      <c r="A821" s="21" t="s">
        <v>139</v>
      </c>
      <c r="B821" s="17" t="s">
        <v>94</v>
      </c>
      <c r="C821" s="17" t="s">
        <v>32</v>
      </c>
      <c r="D821" s="20" t="s">
        <v>231</v>
      </c>
      <c r="E821" s="17" t="s">
        <v>140</v>
      </c>
      <c r="F821" s="18" t="n">
        <f aca="false">Прил_4!G1090</f>
        <v>200</v>
      </c>
      <c r="G821" s="18" t="n">
        <f aca="false">Прил_4!H1090</f>
        <v>700</v>
      </c>
      <c r="H821" s="18" t="n">
        <f aca="false">Прил_4!I1090</f>
        <v>1000</v>
      </c>
    </row>
    <row r="822" customFormat="false" ht="15" hidden="false" customHeight="false" outlineLevel="0" collapsed="false">
      <c r="A822" s="21" t="s">
        <v>135</v>
      </c>
      <c r="B822" s="17" t="s">
        <v>94</v>
      </c>
      <c r="C822" s="17" t="s">
        <v>32</v>
      </c>
      <c r="D822" s="20" t="s">
        <v>136</v>
      </c>
      <c r="E822" s="17"/>
      <c r="F822" s="18" t="n">
        <f aca="false">F823</f>
        <v>5740.2</v>
      </c>
      <c r="G822" s="18" t="n">
        <f aca="false">G823</f>
        <v>5740.2</v>
      </c>
      <c r="H822" s="18" t="n">
        <f aca="false">H823</f>
        <v>5740.2</v>
      </c>
    </row>
    <row r="823" customFormat="false" ht="30" hidden="false" customHeight="false" outlineLevel="0" collapsed="false">
      <c r="A823" s="21" t="s">
        <v>137</v>
      </c>
      <c r="B823" s="17" t="s">
        <v>94</v>
      </c>
      <c r="C823" s="17" t="s">
        <v>32</v>
      </c>
      <c r="D823" s="20" t="s">
        <v>136</v>
      </c>
      <c r="E823" s="17" t="s">
        <v>138</v>
      </c>
      <c r="F823" s="18" t="n">
        <f aca="false">F824</f>
        <v>5740.2</v>
      </c>
      <c r="G823" s="18" t="n">
        <f aca="false">G824</f>
        <v>5740.2</v>
      </c>
      <c r="H823" s="18" t="n">
        <f aca="false">H824</f>
        <v>5740.2</v>
      </c>
    </row>
    <row r="824" customFormat="false" ht="15" hidden="false" customHeight="false" outlineLevel="0" collapsed="false">
      <c r="A824" s="21" t="s">
        <v>139</v>
      </c>
      <c r="B824" s="17" t="s">
        <v>94</v>
      </c>
      <c r="C824" s="17" t="s">
        <v>32</v>
      </c>
      <c r="D824" s="20" t="s">
        <v>136</v>
      </c>
      <c r="E824" s="17" t="s">
        <v>140</v>
      </c>
      <c r="F824" s="18" t="n">
        <f aca="false">Прил_4!G652+Прил_4!G1093</f>
        <v>5740.2</v>
      </c>
      <c r="G824" s="18" t="n">
        <f aca="false">Прил_4!H652+Прил_4!H1093</f>
        <v>5740.2</v>
      </c>
      <c r="H824" s="18" t="n">
        <f aca="false">Прил_4!I652+Прил_4!I1093</f>
        <v>5740.2</v>
      </c>
    </row>
    <row r="825" customFormat="false" ht="15" hidden="false" customHeight="false" outlineLevel="0" collapsed="false">
      <c r="A825" s="19" t="s">
        <v>252</v>
      </c>
      <c r="B825" s="17" t="s">
        <v>94</v>
      </c>
      <c r="C825" s="17" t="s">
        <v>32</v>
      </c>
      <c r="D825" s="20" t="s">
        <v>253</v>
      </c>
      <c r="E825" s="17"/>
      <c r="F825" s="18" t="n">
        <f aca="false">F826</f>
        <v>170</v>
      </c>
      <c r="G825" s="18" t="n">
        <f aca="false">G826</f>
        <v>170</v>
      </c>
      <c r="H825" s="18" t="n">
        <f aca="false">H826</f>
        <v>170</v>
      </c>
    </row>
    <row r="826" customFormat="false" ht="30" hidden="false" customHeight="false" outlineLevel="0" collapsed="false">
      <c r="A826" s="23" t="s">
        <v>254</v>
      </c>
      <c r="B826" s="17" t="s">
        <v>94</v>
      </c>
      <c r="C826" s="17" t="s">
        <v>32</v>
      </c>
      <c r="D826" s="20" t="s">
        <v>255</v>
      </c>
      <c r="E826" s="17"/>
      <c r="F826" s="18" t="n">
        <f aca="false">F827</f>
        <v>170</v>
      </c>
      <c r="G826" s="18" t="n">
        <f aca="false">G827</f>
        <v>170</v>
      </c>
      <c r="H826" s="18" t="n">
        <f aca="false">H827</f>
        <v>170</v>
      </c>
    </row>
    <row r="827" customFormat="false" ht="30" hidden="false" customHeight="false" outlineLevel="0" collapsed="false">
      <c r="A827" s="27" t="s">
        <v>256</v>
      </c>
      <c r="B827" s="17" t="s">
        <v>94</v>
      </c>
      <c r="C827" s="17" t="s">
        <v>32</v>
      </c>
      <c r="D827" s="20" t="s">
        <v>257</v>
      </c>
      <c r="E827" s="17"/>
      <c r="F827" s="18" t="n">
        <f aca="false">F828</f>
        <v>170</v>
      </c>
      <c r="G827" s="18" t="n">
        <f aca="false">G828</f>
        <v>170</v>
      </c>
      <c r="H827" s="18" t="n">
        <f aca="false">H828</f>
        <v>170</v>
      </c>
    </row>
    <row r="828" customFormat="false" ht="30" hidden="false" customHeight="false" outlineLevel="0" collapsed="false">
      <c r="A828" s="21" t="s">
        <v>137</v>
      </c>
      <c r="B828" s="17" t="s">
        <v>94</v>
      </c>
      <c r="C828" s="17" t="s">
        <v>32</v>
      </c>
      <c r="D828" s="20" t="s">
        <v>257</v>
      </c>
      <c r="E828" s="17" t="s">
        <v>138</v>
      </c>
      <c r="F828" s="18" t="n">
        <f aca="false">F829</f>
        <v>170</v>
      </c>
      <c r="G828" s="18" t="n">
        <f aca="false">G829</f>
        <v>170</v>
      </c>
      <c r="H828" s="18" t="n">
        <f aca="false">H829</f>
        <v>170</v>
      </c>
    </row>
    <row r="829" customFormat="false" ht="15" hidden="false" customHeight="false" outlineLevel="0" collapsed="false">
      <c r="A829" s="21" t="s">
        <v>139</v>
      </c>
      <c r="B829" s="17" t="s">
        <v>94</v>
      </c>
      <c r="C829" s="17" t="s">
        <v>32</v>
      </c>
      <c r="D829" s="20" t="s">
        <v>257</v>
      </c>
      <c r="E829" s="17" t="s">
        <v>140</v>
      </c>
      <c r="F829" s="18" t="n">
        <f aca="false">Прил_4!G1098+Прил_4!G657</f>
        <v>170</v>
      </c>
      <c r="G829" s="18" t="n">
        <f aca="false">Прил_4!H1098+Прил_4!H657</f>
        <v>170</v>
      </c>
      <c r="H829" s="18" t="n">
        <f aca="false">Прил_4!I1098+Прил_4!I657</f>
        <v>170</v>
      </c>
    </row>
    <row r="830" customFormat="false" ht="30" hidden="false" customHeight="false" outlineLevel="0" collapsed="false">
      <c r="A830" s="19" t="s">
        <v>217</v>
      </c>
      <c r="B830" s="17" t="s">
        <v>94</v>
      </c>
      <c r="C830" s="17" t="s">
        <v>32</v>
      </c>
      <c r="D830" s="20" t="s">
        <v>218</v>
      </c>
      <c r="E830" s="17"/>
      <c r="F830" s="18" t="n">
        <f aca="false">F831</f>
        <v>14</v>
      </c>
      <c r="G830" s="18" t="n">
        <f aca="false">G831</f>
        <v>15</v>
      </c>
      <c r="H830" s="18" t="n">
        <f aca="false">H831</f>
        <v>15</v>
      </c>
    </row>
    <row r="831" customFormat="false" ht="60" hidden="false" customHeight="false" outlineLevel="0" collapsed="false">
      <c r="A831" s="23" t="s">
        <v>219</v>
      </c>
      <c r="B831" s="17" t="s">
        <v>94</v>
      </c>
      <c r="C831" s="17" t="s">
        <v>32</v>
      </c>
      <c r="D831" s="20" t="s">
        <v>220</v>
      </c>
      <c r="E831" s="17"/>
      <c r="F831" s="18" t="n">
        <f aca="false">F832</f>
        <v>14</v>
      </c>
      <c r="G831" s="18" t="n">
        <f aca="false">G832</f>
        <v>15</v>
      </c>
      <c r="H831" s="18" t="n">
        <f aca="false">H832</f>
        <v>15</v>
      </c>
    </row>
    <row r="832" customFormat="false" ht="45" hidden="false" customHeight="false" outlineLevel="0" collapsed="false">
      <c r="A832" s="23" t="s">
        <v>221</v>
      </c>
      <c r="B832" s="17" t="s">
        <v>94</v>
      </c>
      <c r="C832" s="17" t="s">
        <v>32</v>
      </c>
      <c r="D832" s="20" t="s">
        <v>222</v>
      </c>
      <c r="E832" s="17"/>
      <c r="F832" s="18" t="n">
        <f aca="false">F833</f>
        <v>14</v>
      </c>
      <c r="G832" s="18" t="n">
        <f aca="false">G833</f>
        <v>15</v>
      </c>
      <c r="H832" s="18" t="n">
        <f aca="false">H833</f>
        <v>15</v>
      </c>
    </row>
    <row r="833" customFormat="false" ht="30" hidden="false" customHeight="false" outlineLevel="0" collapsed="false">
      <c r="A833" s="21" t="s">
        <v>137</v>
      </c>
      <c r="B833" s="17" t="s">
        <v>94</v>
      </c>
      <c r="C833" s="17" t="s">
        <v>32</v>
      </c>
      <c r="D833" s="20" t="s">
        <v>222</v>
      </c>
      <c r="E833" s="17" t="s">
        <v>138</v>
      </c>
      <c r="F833" s="18" t="n">
        <f aca="false">F834</f>
        <v>14</v>
      </c>
      <c r="G833" s="18" t="n">
        <f aca="false">G834</f>
        <v>15</v>
      </c>
      <c r="H833" s="18" t="n">
        <f aca="false">H834</f>
        <v>15</v>
      </c>
    </row>
    <row r="834" customFormat="false" ht="15" hidden="false" customHeight="false" outlineLevel="0" collapsed="false">
      <c r="A834" s="21" t="s">
        <v>139</v>
      </c>
      <c r="B834" s="17" t="s">
        <v>94</v>
      </c>
      <c r="C834" s="17" t="s">
        <v>32</v>
      </c>
      <c r="D834" s="20" t="s">
        <v>222</v>
      </c>
      <c r="E834" s="17" t="s">
        <v>140</v>
      </c>
      <c r="F834" s="18" t="n">
        <f aca="false">Прил_4!G1103+Прил_4!G662</f>
        <v>14</v>
      </c>
      <c r="G834" s="18" t="n">
        <f aca="false">Прил_4!H1103+Прил_4!H662</f>
        <v>15</v>
      </c>
      <c r="H834" s="18" t="n">
        <f aca="false">Прил_4!I1103+Прил_4!I662</f>
        <v>15</v>
      </c>
    </row>
    <row r="835" customFormat="false" ht="15" hidden="false" customHeight="false" outlineLevel="0" collapsed="false">
      <c r="A835" s="19" t="s">
        <v>81</v>
      </c>
      <c r="B835" s="17" t="s">
        <v>94</v>
      </c>
      <c r="C835" s="17" t="s">
        <v>32</v>
      </c>
      <c r="D835" s="20" t="s">
        <v>82</v>
      </c>
      <c r="E835" s="17"/>
      <c r="F835" s="18" t="n">
        <f aca="false">F836</f>
        <v>2206.2</v>
      </c>
      <c r="G835" s="18" t="n">
        <f aca="false">G836</f>
        <v>0</v>
      </c>
      <c r="H835" s="18" t="n">
        <f aca="false">H836</f>
        <v>0</v>
      </c>
    </row>
    <row r="836" customFormat="false" ht="15" hidden="false" customHeight="false" outlineLevel="0" collapsed="false">
      <c r="A836" s="19" t="s">
        <v>83</v>
      </c>
      <c r="B836" s="17" t="s">
        <v>94</v>
      </c>
      <c r="C836" s="17" t="s">
        <v>32</v>
      </c>
      <c r="D836" s="20" t="s">
        <v>84</v>
      </c>
      <c r="E836" s="17"/>
      <c r="F836" s="18" t="n">
        <f aca="false">F837</f>
        <v>2206.2</v>
      </c>
      <c r="G836" s="18" t="n">
        <f aca="false">G837</f>
        <v>0</v>
      </c>
      <c r="H836" s="18" t="n">
        <f aca="false">H837</f>
        <v>0</v>
      </c>
    </row>
    <row r="837" customFormat="false" ht="30" hidden="false" customHeight="false" outlineLevel="0" collapsed="false">
      <c r="A837" s="21" t="s">
        <v>137</v>
      </c>
      <c r="B837" s="17" t="s">
        <v>94</v>
      </c>
      <c r="C837" s="17" t="s">
        <v>32</v>
      </c>
      <c r="D837" s="20" t="s">
        <v>84</v>
      </c>
      <c r="E837" s="17" t="s">
        <v>138</v>
      </c>
      <c r="F837" s="18" t="n">
        <f aca="false">F838</f>
        <v>2206.2</v>
      </c>
      <c r="G837" s="18" t="n">
        <f aca="false">G838</f>
        <v>0</v>
      </c>
      <c r="H837" s="18" t="n">
        <f aca="false">H838</f>
        <v>0</v>
      </c>
    </row>
    <row r="838" customFormat="false" ht="15" hidden="false" customHeight="false" outlineLevel="0" collapsed="false">
      <c r="A838" s="21" t="s">
        <v>139</v>
      </c>
      <c r="B838" s="17" t="s">
        <v>94</v>
      </c>
      <c r="C838" s="17" t="s">
        <v>32</v>
      </c>
      <c r="D838" s="20" t="s">
        <v>84</v>
      </c>
      <c r="E838" s="17" t="s">
        <v>140</v>
      </c>
      <c r="F838" s="18" t="n">
        <f aca="false">Прил_4!G666+Прил_4!G1107</f>
        <v>2206.2</v>
      </c>
      <c r="G838" s="18" t="n">
        <f aca="false">Прил_4!H666+Прил_4!H1107</f>
        <v>0</v>
      </c>
      <c r="H838" s="18" t="n">
        <f aca="false">Прил_4!I666+Прил_4!I1107</f>
        <v>0</v>
      </c>
    </row>
    <row r="839" customFormat="false" ht="15" hidden="false" customHeight="false" outlineLevel="0" collapsed="false">
      <c r="A839" s="16" t="s">
        <v>584</v>
      </c>
      <c r="B839" s="17" t="s">
        <v>94</v>
      </c>
      <c r="C839" s="17" t="s">
        <v>94</v>
      </c>
      <c r="D839" s="17"/>
      <c r="E839" s="17"/>
      <c r="F839" s="18" t="n">
        <f aca="false">F840+F851</f>
        <v>8691</v>
      </c>
      <c r="G839" s="18" t="n">
        <f aca="false">G840+G851</f>
        <v>9177.5</v>
      </c>
      <c r="H839" s="18" t="n">
        <f aca="false">H840+H851</f>
        <v>9624</v>
      </c>
    </row>
    <row r="840" customFormat="false" ht="30" hidden="false" customHeight="false" outlineLevel="0" collapsed="false">
      <c r="A840" s="19" t="s">
        <v>129</v>
      </c>
      <c r="B840" s="17" t="s">
        <v>94</v>
      </c>
      <c r="C840" s="17" t="s">
        <v>94</v>
      </c>
      <c r="D840" s="20" t="s">
        <v>130</v>
      </c>
      <c r="E840" s="17"/>
      <c r="F840" s="18" t="n">
        <f aca="false">F841+F846</f>
        <v>70</v>
      </c>
      <c r="G840" s="18" t="n">
        <f aca="false">G841+G846</f>
        <v>71</v>
      </c>
      <c r="H840" s="18" t="n">
        <f aca="false">H841+H846</f>
        <v>71</v>
      </c>
    </row>
    <row r="841" customFormat="false" ht="15" hidden="false" customHeight="false" outlineLevel="0" collapsed="false">
      <c r="A841" s="19" t="s">
        <v>252</v>
      </c>
      <c r="B841" s="17" t="s">
        <v>94</v>
      </c>
      <c r="C841" s="17" t="s">
        <v>94</v>
      </c>
      <c r="D841" s="20" t="s">
        <v>253</v>
      </c>
      <c r="E841" s="17"/>
      <c r="F841" s="18" t="n">
        <f aca="false">F842</f>
        <v>61</v>
      </c>
      <c r="G841" s="18" t="n">
        <f aca="false">G842</f>
        <v>61</v>
      </c>
      <c r="H841" s="18" t="n">
        <f aca="false">H842</f>
        <v>61</v>
      </c>
    </row>
    <row r="842" customFormat="false" ht="30" hidden="false" customHeight="false" outlineLevel="0" collapsed="false">
      <c r="A842" s="23" t="s">
        <v>254</v>
      </c>
      <c r="B842" s="17" t="s">
        <v>94</v>
      </c>
      <c r="C842" s="17" t="s">
        <v>94</v>
      </c>
      <c r="D842" s="20" t="s">
        <v>255</v>
      </c>
      <c r="E842" s="17"/>
      <c r="F842" s="18" t="n">
        <f aca="false">F843</f>
        <v>61</v>
      </c>
      <c r="G842" s="18" t="n">
        <f aca="false">G843</f>
        <v>61</v>
      </c>
      <c r="H842" s="18" t="n">
        <f aca="false">H843</f>
        <v>61</v>
      </c>
    </row>
    <row r="843" customFormat="false" ht="30" hidden="false" customHeight="false" outlineLevel="0" collapsed="false">
      <c r="A843" s="27" t="s">
        <v>256</v>
      </c>
      <c r="B843" s="17" t="s">
        <v>94</v>
      </c>
      <c r="C843" s="17" t="s">
        <v>94</v>
      </c>
      <c r="D843" s="20" t="s">
        <v>257</v>
      </c>
      <c r="E843" s="17"/>
      <c r="F843" s="18" t="n">
        <f aca="false">F844</f>
        <v>61</v>
      </c>
      <c r="G843" s="18" t="n">
        <f aca="false">G844</f>
        <v>61</v>
      </c>
      <c r="H843" s="18" t="n">
        <f aca="false">H844</f>
        <v>61</v>
      </c>
    </row>
    <row r="844" customFormat="false" ht="30" hidden="false" customHeight="false" outlineLevel="0" collapsed="false">
      <c r="A844" s="21" t="s">
        <v>137</v>
      </c>
      <c r="B844" s="17" t="s">
        <v>94</v>
      </c>
      <c r="C844" s="17" t="s">
        <v>94</v>
      </c>
      <c r="D844" s="20" t="s">
        <v>257</v>
      </c>
      <c r="E844" s="17" t="s">
        <v>138</v>
      </c>
      <c r="F844" s="18" t="n">
        <f aca="false">F845</f>
        <v>61</v>
      </c>
      <c r="G844" s="18" t="n">
        <f aca="false">G845</f>
        <v>61</v>
      </c>
      <c r="H844" s="18" t="n">
        <f aca="false">H845</f>
        <v>61</v>
      </c>
    </row>
    <row r="845" customFormat="false" ht="15" hidden="false" customHeight="false" outlineLevel="0" collapsed="false">
      <c r="A845" s="21" t="s">
        <v>139</v>
      </c>
      <c r="B845" s="17" t="s">
        <v>94</v>
      </c>
      <c r="C845" s="17" t="s">
        <v>94</v>
      </c>
      <c r="D845" s="20" t="s">
        <v>257</v>
      </c>
      <c r="E845" s="17" t="s">
        <v>140</v>
      </c>
      <c r="F845" s="18" t="n">
        <f aca="false">Прил_4!G673</f>
        <v>61</v>
      </c>
      <c r="G845" s="18" t="n">
        <f aca="false">Прил_4!H673</f>
        <v>61</v>
      </c>
      <c r="H845" s="18" t="n">
        <f aca="false">Прил_4!I673</f>
        <v>61</v>
      </c>
    </row>
    <row r="846" customFormat="false" ht="30" hidden="false" customHeight="false" outlineLevel="0" collapsed="false">
      <c r="A846" s="19" t="s">
        <v>217</v>
      </c>
      <c r="B846" s="17" t="s">
        <v>94</v>
      </c>
      <c r="C846" s="17" t="s">
        <v>94</v>
      </c>
      <c r="D846" s="20" t="s">
        <v>218</v>
      </c>
      <c r="E846" s="17"/>
      <c r="F846" s="18" t="n">
        <f aca="false">F847</f>
        <v>9</v>
      </c>
      <c r="G846" s="18" t="n">
        <f aca="false">G847</f>
        <v>10</v>
      </c>
      <c r="H846" s="18" t="n">
        <f aca="false">H847</f>
        <v>10</v>
      </c>
    </row>
    <row r="847" customFormat="false" ht="60" hidden="false" customHeight="false" outlineLevel="0" collapsed="false">
      <c r="A847" s="23" t="s">
        <v>219</v>
      </c>
      <c r="B847" s="17" t="s">
        <v>94</v>
      </c>
      <c r="C847" s="17" t="s">
        <v>94</v>
      </c>
      <c r="D847" s="20" t="s">
        <v>220</v>
      </c>
      <c r="E847" s="17"/>
      <c r="F847" s="18" t="n">
        <f aca="false">F848</f>
        <v>9</v>
      </c>
      <c r="G847" s="18" t="n">
        <f aca="false">G848</f>
        <v>10</v>
      </c>
      <c r="H847" s="18" t="n">
        <f aca="false">H848</f>
        <v>10</v>
      </c>
    </row>
    <row r="848" customFormat="false" ht="45" hidden="false" customHeight="false" outlineLevel="0" collapsed="false">
      <c r="A848" s="23" t="s">
        <v>221</v>
      </c>
      <c r="B848" s="17" t="s">
        <v>94</v>
      </c>
      <c r="C848" s="17" t="s">
        <v>94</v>
      </c>
      <c r="D848" s="20" t="s">
        <v>222</v>
      </c>
      <c r="E848" s="17"/>
      <c r="F848" s="18" t="n">
        <f aca="false">F849</f>
        <v>9</v>
      </c>
      <c r="G848" s="18" t="n">
        <f aca="false">G849</f>
        <v>10</v>
      </c>
      <c r="H848" s="18" t="n">
        <f aca="false">H849</f>
        <v>10</v>
      </c>
    </row>
    <row r="849" customFormat="false" ht="30" hidden="false" customHeight="false" outlineLevel="0" collapsed="false">
      <c r="A849" s="21" t="s">
        <v>137</v>
      </c>
      <c r="B849" s="17" t="s">
        <v>94</v>
      </c>
      <c r="C849" s="17" t="s">
        <v>94</v>
      </c>
      <c r="D849" s="20" t="s">
        <v>222</v>
      </c>
      <c r="E849" s="17" t="s">
        <v>138</v>
      </c>
      <c r="F849" s="18" t="n">
        <f aca="false">F850</f>
        <v>9</v>
      </c>
      <c r="G849" s="18" t="n">
        <f aca="false">G850</f>
        <v>10</v>
      </c>
      <c r="H849" s="18" t="n">
        <f aca="false">H850</f>
        <v>10</v>
      </c>
    </row>
    <row r="850" customFormat="false" ht="15" hidden="false" customHeight="false" outlineLevel="0" collapsed="false">
      <c r="A850" s="21" t="s">
        <v>139</v>
      </c>
      <c r="B850" s="17" t="s">
        <v>94</v>
      </c>
      <c r="C850" s="17" t="s">
        <v>94</v>
      </c>
      <c r="D850" s="20" t="s">
        <v>222</v>
      </c>
      <c r="E850" s="17" t="s">
        <v>140</v>
      </c>
      <c r="F850" s="18" t="n">
        <f aca="false">Прил_4!G678</f>
        <v>9</v>
      </c>
      <c r="G850" s="18" t="n">
        <f aca="false">Прил_4!H678</f>
        <v>10</v>
      </c>
      <c r="H850" s="18" t="n">
        <f aca="false">Прил_4!I678</f>
        <v>10</v>
      </c>
    </row>
    <row r="851" customFormat="false" ht="45" hidden="false" customHeight="false" outlineLevel="0" collapsed="false">
      <c r="A851" s="19" t="s">
        <v>69</v>
      </c>
      <c r="B851" s="17" t="s">
        <v>94</v>
      </c>
      <c r="C851" s="17" t="s">
        <v>94</v>
      </c>
      <c r="D851" s="20" t="s">
        <v>70</v>
      </c>
      <c r="E851" s="17"/>
      <c r="F851" s="18" t="n">
        <f aca="false">F852</f>
        <v>8621</v>
      </c>
      <c r="G851" s="18" t="n">
        <f aca="false">G852</f>
        <v>9106.5</v>
      </c>
      <c r="H851" s="18" t="n">
        <f aca="false">H852</f>
        <v>9553</v>
      </c>
    </row>
    <row r="852" customFormat="false" ht="15" hidden="false" customHeight="false" outlineLevel="0" collapsed="false">
      <c r="A852" s="19" t="s">
        <v>585</v>
      </c>
      <c r="B852" s="17" t="s">
        <v>94</v>
      </c>
      <c r="C852" s="17" t="s">
        <v>94</v>
      </c>
      <c r="D852" s="20" t="s">
        <v>586</v>
      </c>
      <c r="E852" s="17"/>
      <c r="F852" s="18" t="n">
        <f aca="false">F853</f>
        <v>8621</v>
      </c>
      <c r="G852" s="18" t="n">
        <f aca="false">G853</f>
        <v>9106.5</v>
      </c>
      <c r="H852" s="18" t="n">
        <f aca="false">H853</f>
        <v>9553</v>
      </c>
    </row>
    <row r="853" customFormat="false" ht="75" hidden="false" customHeight="false" outlineLevel="0" collapsed="false">
      <c r="A853" s="22" t="s">
        <v>587</v>
      </c>
      <c r="B853" s="17" t="s">
        <v>94</v>
      </c>
      <c r="C853" s="17" t="s">
        <v>94</v>
      </c>
      <c r="D853" s="20" t="s">
        <v>588</v>
      </c>
      <c r="E853" s="17"/>
      <c r="F853" s="18" t="n">
        <f aca="false">F854+F857+F860</f>
        <v>8621</v>
      </c>
      <c r="G853" s="18" t="n">
        <f aca="false">G854+G857+G860</f>
        <v>9106.5</v>
      </c>
      <c r="H853" s="18" t="n">
        <f aca="false">H854+H857+H860</f>
        <v>9553</v>
      </c>
    </row>
    <row r="854" customFormat="false" ht="30" hidden="false" customHeight="false" outlineLevel="0" collapsed="false">
      <c r="A854" s="27" t="s">
        <v>589</v>
      </c>
      <c r="B854" s="17" t="s">
        <v>94</v>
      </c>
      <c r="C854" s="17" t="s">
        <v>94</v>
      </c>
      <c r="D854" s="20" t="s">
        <v>590</v>
      </c>
      <c r="E854" s="24"/>
      <c r="F854" s="18" t="n">
        <f aca="false">F855</f>
        <v>880</v>
      </c>
      <c r="G854" s="18" t="n">
        <f aca="false">G855</f>
        <v>927</v>
      </c>
      <c r="H854" s="18" t="n">
        <f aca="false">H855</f>
        <v>973</v>
      </c>
    </row>
    <row r="855" customFormat="false" ht="30" hidden="false" customHeight="false" outlineLevel="0" collapsed="false">
      <c r="A855" s="21" t="s">
        <v>137</v>
      </c>
      <c r="B855" s="17" t="s">
        <v>94</v>
      </c>
      <c r="C855" s="17" t="s">
        <v>94</v>
      </c>
      <c r="D855" s="20" t="s">
        <v>590</v>
      </c>
      <c r="E855" s="17" t="n">
        <v>600</v>
      </c>
      <c r="F855" s="18" t="n">
        <f aca="false">F856</f>
        <v>880</v>
      </c>
      <c r="G855" s="18" t="n">
        <f aca="false">G856</f>
        <v>927</v>
      </c>
      <c r="H855" s="18" t="n">
        <f aca="false">H856</f>
        <v>973</v>
      </c>
    </row>
    <row r="856" customFormat="false" ht="15" hidden="false" customHeight="false" outlineLevel="0" collapsed="false">
      <c r="A856" s="21" t="s">
        <v>139</v>
      </c>
      <c r="B856" s="17" t="s">
        <v>94</v>
      </c>
      <c r="C856" s="17" t="s">
        <v>94</v>
      </c>
      <c r="D856" s="20" t="s">
        <v>590</v>
      </c>
      <c r="E856" s="17" t="n">
        <v>610</v>
      </c>
      <c r="F856" s="18" t="n">
        <f aca="false">Прил_4!G684</f>
        <v>880</v>
      </c>
      <c r="G856" s="18" t="n">
        <f aca="false">Прил_4!H684</f>
        <v>927</v>
      </c>
      <c r="H856" s="18" t="n">
        <f aca="false">Прил_4!I684</f>
        <v>973</v>
      </c>
    </row>
    <row r="857" customFormat="false" ht="45" hidden="false" customHeight="false" outlineLevel="0" collapsed="false">
      <c r="A857" s="27" t="s">
        <v>591</v>
      </c>
      <c r="B857" s="17" t="s">
        <v>94</v>
      </c>
      <c r="C857" s="17" t="s">
        <v>94</v>
      </c>
      <c r="D857" s="20" t="s">
        <v>592</v>
      </c>
      <c r="E857" s="24"/>
      <c r="F857" s="18" t="n">
        <f aca="false">F858</f>
        <v>3</v>
      </c>
      <c r="G857" s="18" t="n">
        <f aca="false">G858</f>
        <v>3.5</v>
      </c>
      <c r="H857" s="18" t="n">
        <f aca="false">H858</f>
        <v>4</v>
      </c>
    </row>
    <row r="858" customFormat="false" ht="30" hidden="false" customHeight="false" outlineLevel="0" collapsed="false">
      <c r="A858" s="21" t="s">
        <v>137</v>
      </c>
      <c r="B858" s="17" t="s">
        <v>94</v>
      </c>
      <c r="C858" s="17" t="s">
        <v>94</v>
      </c>
      <c r="D858" s="20" t="s">
        <v>592</v>
      </c>
      <c r="E858" s="17" t="n">
        <v>600</v>
      </c>
      <c r="F858" s="18" t="n">
        <f aca="false">F859</f>
        <v>3</v>
      </c>
      <c r="G858" s="18" t="n">
        <f aca="false">G859</f>
        <v>3.5</v>
      </c>
      <c r="H858" s="18" t="n">
        <f aca="false">H859</f>
        <v>4</v>
      </c>
    </row>
    <row r="859" customFormat="false" ht="15" hidden="false" customHeight="false" outlineLevel="0" collapsed="false">
      <c r="A859" s="21" t="s">
        <v>139</v>
      </c>
      <c r="B859" s="17" t="s">
        <v>94</v>
      </c>
      <c r="C859" s="17" t="s">
        <v>94</v>
      </c>
      <c r="D859" s="20" t="s">
        <v>592</v>
      </c>
      <c r="E859" s="17" t="n">
        <v>610</v>
      </c>
      <c r="F859" s="18" t="n">
        <f aca="false">Прил_4!G687</f>
        <v>3</v>
      </c>
      <c r="G859" s="18" t="n">
        <f aca="false">Прил_4!H687</f>
        <v>3.5</v>
      </c>
      <c r="H859" s="18" t="n">
        <f aca="false">Прил_4!I687</f>
        <v>4</v>
      </c>
    </row>
    <row r="860" customFormat="false" ht="30" hidden="false" customHeight="false" outlineLevel="0" collapsed="false">
      <c r="A860" s="27" t="s">
        <v>593</v>
      </c>
      <c r="B860" s="17" t="s">
        <v>94</v>
      </c>
      <c r="C860" s="17" t="s">
        <v>94</v>
      </c>
      <c r="D860" s="20" t="s">
        <v>594</v>
      </c>
      <c r="E860" s="24"/>
      <c r="F860" s="18" t="n">
        <f aca="false">F861</f>
        <v>7738</v>
      </c>
      <c r="G860" s="18" t="n">
        <f aca="false">G861</f>
        <v>8176</v>
      </c>
      <c r="H860" s="18" t="n">
        <f aca="false">H861</f>
        <v>8576</v>
      </c>
    </row>
    <row r="861" customFormat="false" ht="30" hidden="false" customHeight="false" outlineLevel="0" collapsed="false">
      <c r="A861" s="21" t="s">
        <v>137</v>
      </c>
      <c r="B861" s="17" t="s">
        <v>94</v>
      </c>
      <c r="C861" s="17" t="s">
        <v>94</v>
      </c>
      <c r="D861" s="20" t="s">
        <v>594</v>
      </c>
      <c r="E861" s="17" t="n">
        <v>600</v>
      </c>
      <c r="F861" s="18" t="n">
        <f aca="false">F862</f>
        <v>7738</v>
      </c>
      <c r="G861" s="18" t="n">
        <f aca="false">G862</f>
        <v>8176</v>
      </c>
      <c r="H861" s="18" t="n">
        <f aca="false">H862</f>
        <v>8576</v>
      </c>
    </row>
    <row r="862" customFormat="false" ht="15" hidden="false" customHeight="false" outlineLevel="0" collapsed="false">
      <c r="A862" s="21" t="s">
        <v>139</v>
      </c>
      <c r="B862" s="17" t="s">
        <v>94</v>
      </c>
      <c r="C862" s="17" t="s">
        <v>94</v>
      </c>
      <c r="D862" s="20" t="s">
        <v>594</v>
      </c>
      <c r="E862" s="17" t="n">
        <v>610</v>
      </c>
      <c r="F862" s="18" t="n">
        <f aca="false">Прил_4!G690</f>
        <v>7738</v>
      </c>
      <c r="G862" s="18" t="n">
        <f aca="false">Прил_4!H690</f>
        <v>8176</v>
      </c>
      <c r="H862" s="18" t="n">
        <f aca="false">Прил_4!I690</f>
        <v>8576</v>
      </c>
    </row>
    <row r="863" customFormat="false" ht="15" hidden="false" customHeight="false" outlineLevel="0" collapsed="false">
      <c r="A863" s="16" t="s">
        <v>595</v>
      </c>
      <c r="B863" s="17" t="s">
        <v>94</v>
      </c>
      <c r="C863" s="17" t="s">
        <v>202</v>
      </c>
      <c r="D863" s="17"/>
      <c r="E863" s="17"/>
      <c r="F863" s="18" t="n">
        <f aca="false">F864+F879</f>
        <v>25728</v>
      </c>
      <c r="G863" s="18" t="n">
        <f aca="false">G864+G879</f>
        <v>26118</v>
      </c>
      <c r="H863" s="18" t="n">
        <f aca="false">H864+H879</f>
        <v>26158</v>
      </c>
    </row>
    <row r="864" customFormat="false" ht="15" hidden="false" customHeight="false" outlineLevel="0" collapsed="false">
      <c r="A864" s="19" t="s">
        <v>113</v>
      </c>
      <c r="B864" s="17" t="s">
        <v>94</v>
      </c>
      <c r="C864" s="17" t="s">
        <v>202</v>
      </c>
      <c r="D864" s="20" t="s">
        <v>114</v>
      </c>
      <c r="E864" s="17"/>
      <c r="F864" s="18" t="n">
        <f aca="false">F870+F865</f>
        <v>19180</v>
      </c>
      <c r="G864" s="18" t="n">
        <f aca="false">G870+G865</f>
        <v>19570</v>
      </c>
      <c r="H864" s="18" t="n">
        <f aca="false">H870+H865</f>
        <v>19610</v>
      </c>
    </row>
    <row r="865" customFormat="false" ht="30" hidden="false" customHeight="false" outlineLevel="0" collapsed="false">
      <c r="A865" s="19" t="s">
        <v>563</v>
      </c>
      <c r="B865" s="17" t="s">
        <v>94</v>
      </c>
      <c r="C865" s="17" t="s">
        <v>202</v>
      </c>
      <c r="D865" s="20" t="s">
        <v>564</v>
      </c>
      <c r="E865" s="17"/>
      <c r="F865" s="18" t="n">
        <f aca="false">F866</f>
        <v>1320</v>
      </c>
      <c r="G865" s="18" t="n">
        <f aca="false">G866</f>
        <v>1320</v>
      </c>
      <c r="H865" s="18" t="n">
        <f aca="false">H866</f>
        <v>1320</v>
      </c>
    </row>
    <row r="866" customFormat="false" ht="60" hidden="false" customHeight="false" outlineLevel="0" collapsed="false">
      <c r="A866" s="37" t="s">
        <v>596</v>
      </c>
      <c r="B866" s="17" t="s">
        <v>94</v>
      </c>
      <c r="C866" s="17" t="s">
        <v>202</v>
      </c>
      <c r="D866" s="20" t="s">
        <v>597</v>
      </c>
      <c r="E866" s="24"/>
      <c r="F866" s="18" t="n">
        <f aca="false">F867</f>
        <v>1320</v>
      </c>
      <c r="G866" s="18" t="n">
        <f aca="false">G867</f>
        <v>1320</v>
      </c>
      <c r="H866" s="18" t="n">
        <f aca="false">H867</f>
        <v>1320</v>
      </c>
    </row>
    <row r="867" customFormat="false" ht="15" hidden="false" customHeight="false" outlineLevel="0" collapsed="false">
      <c r="A867" s="19" t="s">
        <v>598</v>
      </c>
      <c r="B867" s="17" t="s">
        <v>94</v>
      </c>
      <c r="C867" s="17" t="s">
        <v>202</v>
      </c>
      <c r="D867" s="20" t="s">
        <v>599</v>
      </c>
      <c r="E867" s="24"/>
      <c r="F867" s="18" t="n">
        <f aca="false">F868</f>
        <v>1320</v>
      </c>
      <c r="G867" s="18" t="n">
        <f aca="false">G868</f>
        <v>1320</v>
      </c>
      <c r="H867" s="18" t="n">
        <f aca="false">H868</f>
        <v>1320</v>
      </c>
    </row>
    <row r="868" customFormat="false" ht="15" hidden="false" customHeight="false" outlineLevel="0" collapsed="false">
      <c r="A868" s="25" t="s">
        <v>166</v>
      </c>
      <c r="B868" s="17" t="s">
        <v>94</v>
      </c>
      <c r="C868" s="17" t="s">
        <v>202</v>
      </c>
      <c r="D868" s="20" t="s">
        <v>599</v>
      </c>
      <c r="E868" s="17" t="s">
        <v>167</v>
      </c>
      <c r="F868" s="18" t="n">
        <f aca="false">F869</f>
        <v>1320</v>
      </c>
      <c r="G868" s="18" t="n">
        <f aca="false">G869</f>
        <v>1320</v>
      </c>
      <c r="H868" s="18" t="n">
        <f aca="false">H869</f>
        <v>1320</v>
      </c>
    </row>
    <row r="869" customFormat="false" ht="15" hidden="false" customHeight="false" outlineLevel="0" collapsed="false">
      <c r="A869" s="28" t="s">
        <v>600</v>
      </c>
      <c r="B869" s="17" t="s">
        <v>94</v>
      </c>
      <c r="C869" s="17" t="s">
        <v>202</v>
      </c>
      <c r="D869" s="20" t="s">
        <v>599</v>
      </c>
      <c r="E869" s="17" t="s">
        <v>601</v>
      </c>
      <c r="F869" s="18" t="n">
        <f aca="false">Прил_4!G1114</f>
        <v>1320</v>
      </c>
      <c r="G869" s="18" t="n">
        <f aca="false">Прил_4!H1114</f>
        <v>1320</v>
      </c>
      <c r="H869" s="18" t="n">
        <f aca="false">Прил_4!I1114</f>
        <v>1320</v>
      </c>
    </row>
    <row r="870" customFormat="false" ht="15" hidden="false" customHeight="false" outlineLevel="0" collapsed="false">
      <c r="A870" s="19" t="s">
        <v>141</v>
      </c>
      <c r="B870" s="17" t="s">
        <v>94</v>
      </c>
      <c r="C870" s="17" t="s">
        <v>202</v>
      </c>
      <c r="D870" s="20" t="s">
        <v>552</v>
      </c>
      <c r="E870" s="17"/>
      <c r="F870" s="18" t="n">
        <f aca="false">F871</f>
        <v>17860</v>
      </c>
      <c r="G870" s="18" t="n">
        <f aca="false">G871</f>
        <v>18250</v>
      </c>
      <c r="H870" s="18" t="n">
        <f aca="false">H871</f>
        <v>18290</v>
      </c>
    </row>
    <row r="871" customFormat="false" ht="30" hidden="false" customHeight="false" outlineLevel="0" collapsed="false">
      <c r="A871" s="19" t="s">
        <v>23</v>
      </c>
      <c r="B871" s="17" t="s">
        <v>94</v>
      </c>
      <c r="C871" s="17" t="s">
        <v>202</v>
      </c>
      <c r="D871" s="20" t="s">
        <v>553</v>
      </c>
      <c r="E871" s="17"/>
      <c r="F871" s="18" t="n">
        <f aca="false">F872</f>
        <v>17860</v>
      </c>
      <c r="G871" s="18" t="n">
        <f aca="false">G872</f>
        <v>18250</v>
      </c>
      <c r="H871" s="18" t="n">
        <f aca="false">H872</f>
        <v>18290</v>
      </c>
    </row>
    <row r="872" customFormat="false" ht="15" hidden="false" customHeight="false" outlineLevel="0" collapsed="false">
      <c r="A872" s="23" t="s">
        <v>158</v>
      </c>
      <c r="B872" s="17" t="s">
        <v>94</v>
      </c>
      <c r="C872" s="17" t="s">
        <v>202</v>
      </c>
      <c r="D872" s="20" t="s">
        <v>602</v>
      </c>
      <c r="E872" s="17"/>
      <c r="F872" s="18" t="n">
        <f aca="false">F873+F875+F877</f>
        <v>17860</v>
      </c>
      <c r="G872" s="18" t="n">
        <f aca="false">G873+G875+G877</f>
        <v>18250</v>
      </c>
      <c r="H872" s="18" t="n">
        <f aca="false">H873+H875+H877</f>
        <v>18290</v>
      </c>
    </row>
    <row r="873" customFormat="false" ht="60" hidden="false" customHeight="false" outlineLevel="0" collapsed="false">
      <c r="A873" s="21" t="s">
        <v>27</v>
      </c>
      <c r="B873" s="17" t="s">
        <v>94</v>
      </c>
      <c r="C873" s="17" t="s">
        <v>202</v>
      </c>
      <c r="D873" s="20" t="s">
        <v>602</v>
      </c>
      <c r="E873" s="17" t="n">
        <v>100</v>
      </c>
      <c r="F873" s="18" t="n">
        <f aca="false">F874</f>
        <v>12595</v>
      </c>
      <c r="G873" s="18" t="n">
        <f aca="false">G874</f>
        <v>12595</v>
      </c>
      <c r="H873" s="18" t="n">
        <f aca="false">H874</f>
        <v>12595</v>
      </c>
    </row>
    <row r="874" customFormat="false" ht="30" hidden="false" customHeight="false" outlineLevel="0" collapsed="false">
      <c r="A874" s="21" t="s">
        <v>29</v>
      </c>
      <c r="B874" s="17" t="s">
        <v>94</v>
      </c>
      <c r="C874" s="17" t="s">
        <v>202</v>
      </c>
      <c r="D874" s="20" t="s">
        <v>602</v>
      </c>
      <c r="E874" s="17" t="s">
        <v>30</v>
      </c>
      <c r="F874" s="18" t="n">
        <f aca="false">Прил_4!G1119</f>
        <v>12595</v>
      </c>
      <c r="G874" s="18" t="n">
        <f aca="false">Прил_4!H1119</f>
        <v>12595</v>
      </c>
      <c r="H874" s="18" t="n">
        <f aca="false">Прил_4!I1119</f>
        <v>12595</v>
      </c>
    </row>
    <row r="875" customFormat="false" ht="30" hidden="false" customHeight="false" outlineLevel="0" collapsed="false">
      <c r="A875" s="21" t="s">
        <v>41</v>
      </c>
      <c r="B875" s="17" t="s">
        <v>94</v>
      </c>
      <c r="C875" s="17" t="s">
        <v>202</v>
      </c>
      <c r="D875" s="20" t="s">
        <v>602</v>
      </c>
      <c r="E875" s="17" t="s">
        <v>42</v>
      </c>
      <c r="F875" s="18" t="n">
        <f aca="false">F876</f>
        <v>4963</v>
      </c>
      <c r="G875" s="18" t="n">
        <f aca="false">G876</f>
        <v>5338</v>
      </c>
      <c r="H875" s="18" t="n">
        <f aca="false">H876</f>
        <v>5378</v>
      </c>
    </row>
    <row r="876" customFormat="false" ht="30" hidden="false" customHeight="false" outlineLevel="0" collapsed="false">
      <c r="A876" s="21" t="s">
        <v>43</v>
      </c>
      <c r="B876" s="17" t="s">
        <v>94</v>
      </c>
      <c r="C876" s="17" t="s">
        <v>202</v>
      </c>
      <c r="D876" s="20" t="s">
        <v>602</v>
      </c>
      <c r="E876" s="17" t="s">
        <v>44</v>
      </c>
      <c r="F876" s="18" t="n">
        <f aca="false">Прил_4!G1121</f>
        <v>4963</v>
      </c>
      <c r="G876" s="18" t="n">
        <f aca="false">Прил_4!H1121</f>
        <v>5338</v>
      </c>
      <c r="H876" s="18" t="n">
        <f aca="false">Прил_4!I1121</f>
        <v>5378</v>
      </c>
    </row>
    <row r="877" customFormat="false" ht="15" hidden="false" customHeight="false" outlineLevel="0" collapsed="false">
      <c r="A877" s="21" t="s">
        <v>65</v>
      </c>
      <c r="B877" s="17" t="s">
        <v>94</v>
      </c>
      <c r="C877" s="17" t="s">
        <v>202</v>
      </c>
      <c r="D877" s="20" t="s">
        <v>602</v>
      </c>
      <c r="E877" s="17" t="s">
        <v>66</v>
      </c>
      <c r="F877" s="18" t="n">
        <f aca="false">F878</f>
        <v>302</v>
      </c>
      <c r="G877" s="18" t="n">
        <f aca="false">G878</f>
        <v>317</v>
      </c>
      <c r="H877" s="18" t="n">
        <f aca="false">H878</f>
        <v>317</v>
      </c>
    </row>
    <row r="878" customFormat="false" ht="15" hidden="false" customHeight="false" outlineLevel="0" collapsed="false">
      <c r="A878" s="25" t="s">
        <v>67</v>
      </c>
      <c r="B878" s="17" t="s">
        <v>94</v>
      </c>
      <c r="C878" s="17" t="s">
        <v>202</v>
      </c>
      <c r="D878" s="20" t="s">
        <v>602</v>
      </c>
      <c r="E878" s="17" t="s">
        <v>68</v>
      </c>
      <c r="F878" s="18" t="n">
        <f aca="false">Прил_4!G1123</f>
        <v>302</v>
      </c>
      <c r="G878" s="18" t="n">
        <f aca="false">Прил_4!H1123</f>
        <v>317</v>
      </c>
      <c r="H878" s="18" t="n">
        <f aca="false">Прил_4!I1123</f>
        <v>317</v>
      </c>
    </row>
    <row r="879" customFormat="false" ht="15" hidden="false" customHeight="false" outlineLevel="0" collapsed="false">
      <c r="A879" s="19" t="s">
        <v>47</v>
      </c>
      <c r="B879" s="17" t="s">
        <v>94</v>
      </c>
      <c r="C879" s="17" t="s">
        <v>202</v>
      </c>
      <c r="D879" s="20" t="s">
        <v>48</v>
      </c>
      <c r="E879" s="17"/>
      <c r="F879" s="18" t="n">
        <f aca="false">F880</f>
        <v>6548</v>
      </c>
      <c r="G879" s="18" t="n">
        <f aca="false">G880</f>
        <v>6548</v>
      </c>
      <c r="H879" s="18" t="n">
        <f aca="false">H880</f>
        <v>6548</v>
      </c>
    </row>
    <row r="880" customFormat="false" ht="30" hidden="false" customHeight="false" outlineLevel="0" collapsed="false">
      <c r="A880" s="19" t="s">
        <v>603</v>
      </c>
      <c r="B880" s="17" t="s">
        <v>94</v>
      </c>
      <c r="C880" s="17" t="s">
        <v>202</v>
      </c>
      <c r="D880" s="20" t="s">
        <v>604</v>
      </c>
      <c r="E880" s="17"/>
      <c r="F880" s="18" t="n">
        <f aca="false">F881</f>
        <v>6548</v>
      </c>
      <c r="G880" s="18" t="n">
        <f aca="false">G881</f>
        <v>6548</v>
      </c>
      <c r="H880" s="18" t="n">
        <f aca="false">H881</f>
        <v>6548</v>
      </c>
    </row>
    <row r="881" customFormat="false" ht="45" hidden="false" customHeight="false" outlineLevel="0" collapsed="false">
      <c r="A881" s="22" t="s">
        <v>605</v>
      </c>
      <c r="B881" s="17" t="s">
        <v>94</v>
      </c>
      <c r="C881" s="17" t="s">
        <v>202</v>
      </c>
      <c r="D881" s="20" t="s">
        <v>606</v>
      </c>
      <c r="E881" s="17"/>
      <c r="F881" s="18" t="n">
        <f aca="false">F882</f>
        <v>6548</v>
      </c>
      <c r="G881" s="18" t="n">
        <f aca="false">G882</f>
        <v>6548</v>
      </c>
      <c r="H881" s="18" t="n">
        <f aca="false">H882</f>
        <v>6548</v>
      </c>
    </row>
    <row r="882" customFormat="false" ht="15" hidden="false" customHeight="false" outlineLevel="0" collapsed="false">
      <c r="A882" s="22" t="s">
        <v>607</v>
      </c>
      <c r="B882" s="17" t="s">
        <v>94</v>
      </c>
      <c r="C882" s="17" t="s">
        <v>202</v>
      </c>
      <c r="D882" s="20" t="s">
        <v>608</v>
      </c>
      <c r="E882" s="17"/>
      <c r="F882" s="18" t="n">
        <f aca="false">F883+F887+F885</f>
        <v>6548</v>
      </c>
      <c r="G882" s="18" t="n">
        <f aca="false">G883+G887+G885</f>
        <v>6548</v>
      </c>
      <c r="H882" s="18" t="n">
        <f aca="false">H883+H887+H885</f>
        <v>6548</v>
      </c>
    </row>
    <row r="883" customFormat="false" ht="30" hidden="false" customHeight="false" outlineLevel="0" collapsed="false">
      <c r="A883" s="21" t="s">
        <v>41</v>
      </c>
      <c r="B883" s="17" t="s">
        <v>94</v>
      </c>
      <c r="C883" s="17" t="s">
        <v>202</v>
      </c>
      <c r="D883" s="20" t="s">
        <v>608</v>
      </c>
      <c r="E883" s="17" t="s">
        <v>42</v>
      </c>
      <c r="F883" s="18" t="n">
        <f aca="false">F884</f>
        <v>4923</v>
      </c>
      <c r="G883" s="18" t="n">
        <f aca="false">G884</f>
        <v>6148</v>
      </c>
      <c r="H883" s="18" t="n">
        <f aca="false">H884</f>
        <v>6148</v>
      </c>
    </row>
    <row r="884" customFormat="false" ht="30" hidden="false" customHeight="false" outlineLevel="0" collapsed="false">
      <c r="A884" s="21" t="s">
        <v>43</v>
      </c>
      <c r="B884" s="17" t="s">
        <v>94</v>
      </c>
      <c r="C884" s="17" t="s">
        <v>202</v>
      </c>
      <c r="D884" s="20" t="s">
        <v>608</v>
      </c>
      <c r="E884" s="17" t="s">
        <v>44</v>
      </c>
      <c r="F884" s="18" t="n">
        <f aca="false">Прил_4!G1129</f>
        <v>4923</v>
      </c>
      <c r="G884" s="18" t="n">
        <f aca="false">Прил_4!H1129</f>
        <v>6148</v>
      </c>
      <c r="H884" s="18" t="n">
        <f aca="false">Прил_4!I1129</f>
        <v>6148</v>
      </c>
    </row>
    <row r="885" customFormat="false" ht="15" hidden="false" customHeight="false" outlineLevel="0" collapsed="false">
      <c r="A885" s="25" t="s">
        <v>166</v>
      </c>
      <c r="B885" s="17" t="s">
        <v>94</v>
      </c>
      <c r="C885" s="17" t="s">
        <v>202</v>
      </c>
      <c r="D885" s="20" t="s">
        <v>608</v>
      </c>
      <c r="E885" s="17" t="s">
        <v>167</v>
      </c>
      <c r="F885" s="18" t="n">
        <f aca="false">F886</f>
        <v>200</v>
      </c>
      <c r="G885" s="18" t="n">
        <f aca="false">G886</f>
        <v>0</v>
      </c>
      <c r="H885" s="18" t="n">
        <f aca="false">H886</f>
        <v>0</v>
      </c>
    </row>
    <row r="886" customFormat="false" ht="30" hidden="false" customHeight="false" outlineLevel="0" collapsed="false">
      <c r="A886" s="28" t="s">
        <v>168</v>
      </c>
      <c r="B886" s="17" t="s">
        <v>94</v>
      </c>
      <c r="C886" s="17" t="s">
        <v>202</v>
      </c>
      <c r="D886" s="20" t="s">
        <v>608</v>
      </c>
      <c r="E886" s="17" t="s">
        <v>169</v>
      </c>
      <c r="F886" s="18" t="n">
        <f aca="false">Прил_4!G1131</f>
        <v>200</v>
      </c>
      <c r="G886" s="18" t="n">
        <f aca="false">Прил_4!H1131</f>
        <v>0</v>
      </c>
      <c r="H886" s="18" t="n">
        <f aca="false">Прил_4!I1131</f>
        <v>0</v>
      </c>
    </row>
    <row r="887" customFormat="false" ht="30" hidden="false" customHeight="false" outlineLevel="0" collapsed="false">
      <c r="A887" s="21" t="s">
        <v>137</v>
      </c>
      <c r="B887" s="17" t="s">
        <v>94</v>
      </c>
      <c r="C887" s="17" t="s">
        <v>202</v>
      </c>
      <c r="D887" s="20" t="s">
        <v>608</v>
      </c>
      <c r="E887" s="17" t="s">
        <v>138</v>
      </c>
      <c r="F887" s="18" t="n">
        <f aca="false">F888</f>
        <v>1425</v>
      </c>
      <c r="G887" s="18" t="n">
        <f aca="false">G888</f>
        <v>400</v>
      </c>
      <c r="H887" s="18" t="n">
        <f aca="false">H888</f>
        <v>400</v>
      </c>
    </row>
    <row r="888" customFormat="false" ht="15" hidden="false" customHeight="false" outlineLevel="0" collapsed="false">
      <c r="A888" s="21" t="s">
        <v>139</v>
      </c>
      <c r="B888" s="17" t="s">
        <v>94</v>
      </c>
      <c r="C888" s="17" t="s">
        <v>202</v>
      </c>
      <c r="D888" s="20" t="s">
        <v>608</v>
      </c>
      <c r="E888" s="17" t="s">
        <v>140</v>
      </c>
      <c r="F888" s="18" t="n">
        <f aca="false">Прил_4!G697+Прил_4!G1133</f>
        <v>1425</v>
      </c>
      <c r="G888" s="18" t="n">
        <f aca="false">Прил_4!H697+Прил_4!H1133</f>
        <v>400</v>
      </c>
      <c r="H888" s="18" t="n">
        <f aca="false">Прил_4!I697+Прил_4!I1133</f>
        <v>400</v>
      </c>
    </row>
    <row r="889" customFormat="false" ht="15.6" hidden="false" customHeight="false" outlineLevel="0" collapsed="false">
      <c r="A889" s="13" t="s">
        <v>609</v>
      </c>
      <c r="B889" s="14" t="s">
        <v>276</v>
      </c>
      <c r="C889" s="14"/>
      <c r="D889" s="14"/>
      <c r="E889" s="14"/>
      <c r="F889" s="15" t="n">
        <f aca="false">F890+F962</f>
        <v>103626.9</v>
      </c>
      <c r="G889" s="15" t="n">
        <f aca="false">G890+G962</f>
        <v>114771.7</v>
      </c>
      <c r="H889" s="15" t="n">
        <f aca="false">H890+H962</f>
        <v>109436.5</v>
      </c>
    </row>
    <row r="890" customFormat="false" ht="15" hidden="false" customHeight="false" outlineLevel="0" collapsed="false">
      <c r="A890" s="16" t="s">
        <v>610</v>
      </c>
      <c r="B890" s="17" t="s">
        <v>276</v>
      </c>
      <c r="C890" s="17" t="s">
        <v>16</v>
      </c>
      <c r="D890" s="17"/>
      <c r="E890" s="17"/>
      <c r="F890" s="18" t="n">
        <f aca="false">F891+F918+F927+F946+F952+F958</f>
        <v>103094</v>
      </c>
      <c r="G890" s="18" t="n">
        <f aca="false">G891+G918+G927+G946+G952+G958</f>
        <v>114771.7</v>
      </c>
      <c r="H890" s="18" t="n">
        <f aca="false">H891+H918+H927+H946+H952+H958</f>
        <v>109436.5</v>
      </c>
    </row>
    <row r="891" customFormat="false" ht="15" hidden="false" customHeight="false" outlineLevel="0" collapsed="false">
      <c r="A891" s="19" t="s">
        <v>105</v>
      </c>
      <c r="B891" s="17" t="s">
        <v>276</v>
      </c>
      <c r="C891" s="17" t="s">
        <v>16</v>
      </c>
      <c r="D891" s="20" t="s">
        <v>106</v>
      </c>
      <c r="E891" s="29"/>
      <c r="F891" s="18" t="n">
        <f aca="false">F892+F900+F908+F913</f>
        <v>96851.6</v>
      </c>
      <c r="G891" s="18" t="n">
        <f aca="false">G892+G900+G908+G913</f>
        <v>101138</v>
      </c>
      <c r="H891" s="18" t="n">
        <f aca="false">H892+H900+H908+H913</f>
        <v>105501</v>
      </c>
    </row>
    <row r="892" customFormat="false" ht="15" hidden="false" customHeight="false" outlineLevel="0" collapsed="false">
      <c r="A892" s="19" t="s">
        <v>611</v>
      </c>
      <c r="B892" s="17" t="s">
        <v>276</v>
      </c>
      <c r="C892" s="17" t="s">
        <v>16</v>
      </c>
      <c r="D892" s="20" t="s">
        <v>612</v>
      </c>
      <c r="E892" s="17"/>
      <c r="F892" s="18" t="n">
        <f aca="false">F893</f>
        <v>19946.6</v>
      </c>
      <c r="G892" s="18" t="n">
        <f aca="false">G893</f>
        <v>20570</v>
      </c>
      <c r="H892" s="18" t="n">
        <f aca="false">H893</f>
        <v>21339</v>
      </c>
    </row>
    <row r="893" customFormat="false" ht="45" hidden="false" customHeight="false" outlineLevel="0" collapsed="false">
      <c r="A893" s="19" t="s">
        <v>613</v>
      </c>
      <c r="B893" s="17" t="s">
        <v>276</v>
      </c>
      <c r="C893" s="17" t="s">
        <v>16</v>
      </c>
      <c r="D893" s="20" t="s">
        <v>614</v>
      </c>
      <c r="E893" s="17"/>
      <c r="F893" s="18" t="n">
        <f aca="false">F894+F897</f>
        <v>19946.6</v>
      </c>
      <c r="G893" s="18" t="n">
        <f aca="false">G894+G897</f>
        <v>20570</v>
      </c>
      <c r="H893" s="18" t="n">
        <f aca="false">H894+H897</f>
        <v>21339</v>
      </c>
    </row>
    <row r="894" customFormat="false" ht="45" hidden="false" customHeight="false" outlineLevel="0" collapsed="false">
      <c r="A894" s="47" t="s">
        <v>615</v>
      </c>
      <c r="B894" s="17" t="s">
        <v>276</v>
      </c>
      <c r="C894" s="17" t="s">
        <v>16</v>
      </c>
      <c r="D894" s="20" t="s">
        <v>616</v>
      </c>
      <c r="E894" s="17"/>
      <c r="F894" s="18" t="n">
        <f aca="false">F895</f>
        <v>350</v>
      </c>
      <c r="G894" s="18" t="n">
        <f aca="false">G895</f>
        <v>350</v>
      </c>
      <c r="H894" s="18" t="n">
        <f aca="false">H895</f>
        <v>350</v>
      </c>
    </row>
    <row r="895" customFormat="false" ht="30" hidden="false" customHeight="false" outlineLevel="0" collapsed="false">
      <c r="A895" s="21" t="s">
        <v>137</v>
      </c>
      <c r="B895" s="17" t="s">
        <v>276</v>
      </c>
      <c r="C895" s="17" t="s">
        <v>16</v>
      </c>
      <c r="D895" s="20" t="s">
        <v>616</v>
      </c>
      <c r="E895" s="17" t="s">
        <v>138</v>
      </c>
      <c r="F895" s="18" t="n">
        <f aca="false">F896</f>
        <v>350</v>
      </c>
      <c r="G895" s="18" t="n">
        <f aca="false">G896</f>
        <v>350</v>
      </c>
      <c r="H895" s="18" t="n">
        <f aca="false">H896</f>
        <v>350</v>
      </c>
    </row>
    <row r="896" customFormat="false" ht="15" hidden="false" customHeight="false" outlineLevel="0" collapsed="false">
      <c r="A896" s="21" t="s">
        <v>139</v>
      </c>
      <c r="B896" s="17" t="s">
        <v>276</v>
      </c>
      <c r="C896" s="17" t="s">
        <v>16</v>
      </c>
      <c r="D896" s="20" t="s">
        <v>616</v>
      </c>
      <c r="E896" s="17" t="s">
        <v>140</v>
      </c>
      <c r="F896" s="18" t="n">
        <f aca="false">Прил_4!G705</f>
        <v>350</v>
      </c>
      <c r="G896" s="18" t="n">
        <f aca="false">Прил_4!H705</f>
        <v>350</v>
      </c>
      <c r="H896" s="18" t="n">
        <f aca="false">Прил_4!I705</f>
        <v>350</v>
      </c>
    </row>
    <row r="897" customFormat="false" ht="30" hidden="false" customHeight="false" outlineLevel="0" collapsed="false">
      <c r="A897" s="47" t="s">
        <v>617</v>
      </c>
      <c r="B897" s="17" t="s">
        <v>276</v>
      </c>
      <c r="C897" s="17" t="s">
        <v>16</v>
      </c>
      <c r="D897" s="20" t="s">
        <v>618</v>
      </c>
      <c r="E897" s="17"/>
      <c r="F897" s="18" t="n">
        <f aca="false">F898</f>
        <v>19596.6</v>
      </c>
      <c r="G897" s="18" t="n">
        <f aca="false">G898</f>
        <v>20220</v>
      </c>
      <c r="H897" s="18" t="n">
        <f aca="false">H898</f>
        <v>20989</v>
      </c>
    </row>
    <row r="898" customFormat="false" ht="30" hidden="false" customHeight="false" outlineLevel="0" collapsed="false">
      <c r="A898" s="21" t="s">
        <v>137</v>
      </c>
      <c r="B898" s="17" t="s">
        <v>276</v>
      </c>
      <c r="C898" s="17" t="s">
        <v>16</v>
      </c>
      <c r="D898" s="20" t="s">
        <v>618</v>
      </c>
      <c r="E898" s="17" t="s">
        <v>138</v>
      </c>
      <c r="F898" s="18" t="n">
        <f aca="false">F899</f>
        <v>19596.6</v>
      </c>
      <c r="G898" s="18" t="n">
        <f aca="false">G899</f>
        <v>20220</v>
      </c>
      <c r="H898" s="18" t="n">
        <f aca="false">H899</f>
        <v>20989</v>
      </c>
    </row>
    <row r="899" customFormat="false" ht="15" hidden="false" customHeight="false" outlineLevel="0" collapsed="false">
      <c r="A899" s="21" t="s">
        <v>139</v>
      </c>
      <c r="B899" s="17" t="s">
        <v>276</v>
      </c>
      <c r="C899" s="17" t="s">
        <v>16</v>
      </c>
      <c r="D899" s="20" t="s">
        <v>618</v>
      </c>
      <c r="E899" s="17" t="s">
        <v>140</v>
      </c>
      <c r="F899" s="18" t="n">
        <f aca="false">Прил_4!G708</f>
        <v>19596.6</v>
      </c>
      <c r="G899" s="18" t="n">
        <f aca="false">Прил_4!H708</f>
        <v>20220</v>
      </c>
      <c r="H899" s="18" t="n">
        <f aca="false">Прил_4!I708</f>
        <v>20989</v>
      </c>
    </row>
    <row r="900" customFormat="false" ht="45" hidden="false" customHeight="false" outlineLevel="0" collapsed="false">
      <c r="A900" s="19" t="s">
        <v>619</v>
      </c>
      <c r="B900" s="17" t="s">
        <v>276</v>
      </c>
      <c r="C900" s="17" t="s">
        <v>16</v>
      </c>
      <c r="D900" s="20" t="s">
        <v>620</v>
      </c>
      <c r="E900" s="17"/>
      <c r="F900" s="18" t="n">
        <f aca="false">F901</f>
        <v>76905</v>
      </c>
      <c r="G900" s="18" t="n">
        <f aca="false">G901</f>
        <v>76863</v>
      </c>
      <c r="H900" s="18" t="n">
        <f aca="false">H901</f>
        <v>78757</v>
      </c>
    </row>
    <row r="901" customFormat="false" ht="30" hidden="false" customHeight="false" outlineLevel="0" collapsed="false">
      <c r="A901" s="19" t="s">
        <v>621</v>
      </c>
      <c r="B901" s="17" t="s">
        <v>276</v>
      </c>
      <c r="C901" s="17" t="s">
        <v>16</v>
      </c>
      <c r="D901" s="20" t="s">
        <v>622</v>
      </c>
      <c r="E901" s="17"/>
      <c r="F901" s="18" t="n">
        <f aca="false">F905+F902</f>
        <v>76905</v>
      </c>
      <c r="G901" s="18" t="n">
        <f aca="false">G905+G902</f>
        <v>76863</v>
      </c>
      <c r="H901" s="18" t="n">
        <f aca="false">H905+H902</f>
        <v>78757</v>
      </c>
    </row>
    <row r="902" customFormat="false" ht="15" hidden="false" customHeight="false" outlineLevel="0" collapsed="false">
      <c r="A902" s="19" t="s">
        <v>623</v>
      </c>
      <c r="B902" s="17" t="s">
        <v>276</v>
      </c>
      <c r="C902" s="17" t="s">
        <v>16</v>
      </c>
      <c r="D902" s="20" t="s">
        <v>624</v>
      </c>
      <c r="E902" s="17"/>
      <c r="F902" s="18" t="n">
        <f aca="false">F903</f>
        <v>6347</v>
      </c>
      <c r="G902" s="18" t="n">
        <f aca="false">G903</f>
        <v>5400</v>
      </c>
      <c r="H902" s="18" t="n">
        <f aca="false">H903</f>
        <v>5490</v>
      </c>
    </row>
    <row r="903" customFormat="false" ht="30" hidden="false" customHeight="false" outlineLevel="0" collapsed="false">
      <c r="A903" s="21" t="s">
        <v>137</v>
      </c>
      <c r="B903" s="17" t="s">
        <v>276</v>
      </c>
      <c r="C903" s="17" t="s">
        <v>16</v>
      </c>
      <c r="D903" s="20" t="s">
        <v>624</v>
      </c>
      <c r="E903" s="17" t="s">
        <v>138</v>
      </c>
      <c r="F903" s="18" t="n">
        <f aca="false">F904</f>
        <v>6347</v>
      </c>
      <c r="G903" s="18" t="n">
        <f aca="false">G904</f>
        <v>5400</v>
      </c>
      <c r="H903" s="18" t="n">
        <f aca="false">H904</f>
        <v>5490</v>
      </c>
    </row>
    <row r="904" customFormat="false" ht="15" hidden="false" customHeight="false" outlineLevel="0" collapsed="false">
      <c r="A904" s="21" t="s">
        <v>139</v>
      </c>
      <c r="B904" s="17" t="s">
        <v>276</v>
      </c>
      <c r="C904" s="17" t="s">
        <v>16</v>
      </c>
      <c r="D904" s="20" t="s">
        <v>624</v>
      </c>
      <c r="E904" s="17" t="s">
        <v>140</v>
      </c>
      <c r="F904" s="18" t="n">
        <f aca="false">Прил_4!G713</f>
        <v>6347</v>
      </c>
      <c r="G904" s="18" t="n">
        <f aca="false">Прил_4!H713</f>
        <v>5400</v>
      </c>
      <c r="H904" s="18" t="n">
        <f aca="false">Прил_4!I713</f>
        <v>5490</v>
      </c>
    </row>
    <row r="905" customFormat="false" ht="30" hidden="false" customHeight="false" outlineLevel="0" collapsed="false">
      <c r="A905" s="47" t="s">
        <v>625</v>
      </c>
      <c r="B905" s="17" t="s">
        <v>276</v>
      </c>
      <c r="C905" s="17" t="s">
        <v>16</v>
      </c>
      <c r="D905" s="20" t="s">
        <v>626</v>
      </c>
      <c r="E905" s="17"/>
      <c r="F905" s="18" t="n">
        <f aca="false">F906</f>
        <v>70558</v>
      </c>
      <c r="G905" s="18" t="n">
        <f aca="false">G906</f>
        <v>71463</v>
      </c>
      <c r="H905" s="18" t="n">
        <f aca="false">H906</f>
        <v>73267</v>
      </c>
    </row>
    <row r="906" customFormat="false" ht="30" hidden="false" customHeight="false" outlineLevel="0" collapsed="false">
      <c r="A906" s="21" t="s">
        <v>137</v>
      </c>
      <c r="B906" s="17" t="s">
        <v>276</v>
      </c>
      <c r="C906" s="17" t="s">
        <v>16</v>
      </c>
      <c r="D906" s="20" t="s">
        <v>626</v>
      </c>
      <c r="E906" s="17" t="s">
        <v>138</v>
      </c>
      <c r="F906" s="18" t="n">
        <f aca="false">F907</f>
        <v>70558</v>
      </c>
      <c r="G906" s="18" t="n">
        <f aca="false">G907</f>
        <v>71463</v>
      </c>
      <c r="H906" s="18" t="n">
        <f aca="false">H907</f>
        <v>73267</v>
      </c>
    </row>
    <row r="907" customFormat="false" ht="15" hidden="false" customHeight="false" outlineLevel="0" collapsed="false">
      <c r="A907" s="21" t="s">
        <v>139</v>
      </c>
      <c r="B907" s="17" t="s">
        <v>276</v>
      </c>
      <c r="C907" s="17" t="s">
        <v>16</v>
      </c>
      <c r="D907" s="20" t="s">
        <v>626</v>
      </c>
      <c r="E907" s="17" t="s">
        <v>140</v>
      </c>
      <c r="F907" s="18" t="n">
        <f aca="false">Прил_4!G716</f>
        <v>70558</v>
      </c>
      <c r="G907" s="18" t="n">
        <f aca="false">Прил_4!H716</f>
        <v>71463</v>
      </c>
      <c r="H907" s="18" t="n">
        <f aca="false">Прил_4!I716</f>
        <v>73267</v>
      </c>
    </row>
    <row r="908" customFormat="false" ht="15" hidden="false" customHeight="false" outlineLevel="0" collapsed="false">
      <c r="A908" s="19" t="s">
        <v>141</v>
      </c>
      <c r="B908" s="17" t="s">
        <v>276</v>
      </c>
      <c r="C908" s="17" t="s">
        <v>16</v>
      </c>
      <c r="D908" s="20" t="s">
        <v>627</v>
      </c>
      <c r="E908" s="17"/>
      <c r="F908" s="18" t="n">
        <f aca="false">F909</f>
        <v>0</v>
      </c>
      <c r="G908" s="18" t="n">
        <f aca="false">G909</f>
        <v>2705</v>
      </c>
      <c r="H908" s="18" t="n">
        <f aca="false">H909</f>
        <v>2905</v>
      </c>
    </row>
    <row r="909" customFormat="false" ht="30" hidden="false" customHeight="false" outlineLevel="0" collapsed="false">
      <c r="A909" s="19" t="s">
        <v>23</v>
      </c>
      <c r="B909" s="17" t="s">
        <v>276</v>
      </c>
      <c r="C909" s="17" t="s">
        <v>16</v>
      </c>
      <c r="D909" s="20" t="s">
        <v>628</v>
      </c>
      <c r="E909" s="17"/>
      <c r="F909" s="18" t="n">
        <f aca="false">F910</f>
        <v>0</v>
      </c>
      <c r="G909" s="18" t="n">
        <f aca="false">G910</f>
        <v>2705</v>
      </c>
      <c r="H909" s="18" t="n">
        <f aca="false">H910</f>
        <v>2905</v>
      </c>
    </row>
    <row r="910" customFormat="false" ht="15" hidden="false" customHeight="false" outlineLevel="0" collapsed="false">
      <c r="A910" s="23" t="s">
        <v>623</v>
      </c>
      <c r="B910" s="17" t="s">
        <v>276</v>
      </c>
      <c r="C910" s="17" t="s">
        <v>16</v>
      </c>
      <c r="D910" s="20" t="s">
        <v>629</v>
      </c>
      <c r="E910" s="17"/>
      <c r="F910" s="18" t="n">
        <f aca="false">F911</f>
        <v>0</v>
      </c>
      <c r="G910" s="18" t="n">
        <f aca="false">G911</f>
        <v>2705</v>
      </c>
      <c r="H910" s="18" t="n">
        <f aca="false">H911</f>
        <v>2905</v>
      </c>
    </row>
    <row r="911" customFormat="false" ht="30" hidden="false" customHeight="false" outlineLevel="0" collapsed="false">
      <c r="A911" s="21" t="s">
        <v>41</v>
      </c>
      <c r="B911" s="17" t="s">
        <v>276</v>
      </c>
      <c r="C911" s="17" t="s">
        <v>16</v>
      </c>
      <c r="D911" s="20" t="s">
        <v>629</v>
      </c>
      <c r="E911" s="17" t="s">
        <v>42</v>
      </c>
      <c r="F911" s="18" t="n">
        <f aca="false">F912</f>
        <v>0</v>
      </c>
      <c r="G911" s="18" t="n">
        <f aca="false">G912</f>
        <v>2705</v>
      </c>
      <c r="H911" s="18" t="n">
        <f aca="false">H912</f>
        <v>2905</v>
      </c>
    </row>
    <row r="912" customFormat="false" ht="30" hidden="false" customHeight="false" outlineLevel="0" collapsed="false">
      <c r="A912" s="21" t="s">
        <v>43</v>
      </c>
      <c r="B912" s="17" t="s">
        <v>276</v>
      </c>
      <c r="C912" s="17" t="s">
        <v>16</v>
      </c>
      <c r="D912" s="20" t="s">
        <v>629</v>
      </c>
      <c r="E912" s="17" t="s">
        <v>44</v>
      </c>
      <c r="F912" s="18" t="n">
        <f aca="false">Прил_4!G721</f>
        <v>0</v>
      </c>
      <c r="G912" s="18" t="n">
        <f aca="false">Прил_4!H721</f>
        <v>2705</v>
      </c>
      <c r="H912" s="18" t="n">
        <f aca="false">Прил_4!I721</f>
        <v>2905</v>
      </c>
    </row>
    <row r="913" customFormat="false" ht="15" hidden="false" customHeight="false" outlineLevel="0" collapsed="false">
      <c r="A913" s="19" t="s">
        <v>630</v>
      </c>
      <c r="B913" s="17" t="s">
        <v>276</v>
      </c>
      <c r="C913" s="17" t="s">
        <v>16</v>
      </c>
      <c r="D913" s="20" t="s">
        <v>631</v>
      </c>
      <c r="E913" s="24"/>
      <c r="F913" s="18" t="n">
        <f aca="false">F914</f>
        <v>0</v>
      </c>
      <c r="G913" s="18" t="n">
        <f aca="false">G914</f>
        <v>1000</v>
      </c>
      <c r="H913" s="18" t="n">
        <f aca="false">H914</f>
        <v>2500</v>
      </c>
    </row>
    <row r="914" customFormat="false" ht="30" hidden="false" customHeight="false" outlineLevel="0" collapsed="false">
      <c r="A914" s="19" t="s">
        <v>632</v>
      </c>
      <c r="B914" s="17" t="s">
        <v>276</v>
      </c>
      <c r="C914" s="17" t="s">
        <v>16</v>
      </c>
      <c r="D914" s="20" t="s">
        <v>633</v>
      </c>
      <c r="E914" s="24"/>
      <c r="F914" s="18" t="n">
        <f aca="false">F915</f>
        <v>0</v>
      </c>
      <c r="G914" s="18" t="n">
        <f aca="false">G915</f>
        <v>1000</v>
      </c>
      <c r="H914" s="18" t="n">
        <f aca="false">H915</f>
        <v>2500</v>
      </c>
    </row>
    <row r="915" customFormat="false" ht="30" hidden="false" customHeight="false" outlineLevel="0" collapsed="false">
      <c r="A915" s="48" t="s">
        <v>634</v>
      </c>
      <c r="B915" s="17" t="s">
        <v>276</v>
      </c>
      <c r="C915" s="17" t="s">
        <v>16</v>
      </c>
      <c r="D915" s="20" t="s">
        <v>635</v>
      </c>
      <c r="E915" s="17"/>
      <c r="F915" s="18" t="n">
        <f aca="false">F916</f>
        <v>0</v>
      </c>
      <c r="G915" s="18" t="n">
        <f aca="false">G916</f>
        <v>1000</v>
      </c>
      <c r="H915" s="18" t="n">
        <f aca="false">H916</f>
        <v>2500</v>
      </c>
    </row>
    <row r="916" customFormat="false" ht="30" hidden="false" customHeight="false" outlineLevel="0" collapsed="false">
      <c r="A916" s="21" t="s">
        <v>137</v>
      </c>
      <c r="B916" s="17" t="s">
        <v>276</v>
      </c>
      <c r="C916" s="17" t="s">
        <v>16</v>
      </c>
      <c r="D916" s="20" t="s">
        <v>635</v>
      </c>
      <c r="E916" s="17" t="n">
        <v>600</v>
      </c>
      <c r="F916" s="18" t="n">
        <f aca="false">F917</f>
        <v>0</v>
      </c>
      <c r="G916" s="18" t="n">
        <f aca="false">G917</f>
        <v>1000</v>
      </c>
      <c r="H916" s="18" t="n">
        <f aca="false">H917</f>
        <v>2500</v>
      </c>
    </row>
    <row r="917" customFormat="false" ht="15" hidden="false" customHeight="false" outlineLevel="0" collapsed="false">
      <c r="A917" s="21" t="s">
        <v>139</v>
      </c>
      <c r="B917" s="17" t="s">
        <v>276</v>
      </c>
      <c r="C917" s="17" t="s">
        <v>16</v>
      </c>
      <c r="D917" s="20" t="s">
        <v>635</v>
      </c>
      <c r="E917" s="17" t="n">
        <v>610</v>
      </c>
      <c r="F917" s="18" t="n">
        <f aca="false">Прил_4!G726</f>
        <v>0</v>
      </c>
      <c r="G917" s="18" t="n">
        <f aca="false">Прил_4!H726</f>
        <v>1000</v>
      </c>
      <c r="H917" s="18" t="n">
        <f aca="false">Прил_4!I726</f>
        <v>2500</v>
      </c>
    </row>
    <row r="918" customFormat="false" ht="15" hidden="false" customHeight="false" outlineLevel="0" collapsed="false">
      <c r="A918" s="19" t="s">
        <v>47</v>
      </c>
      <c r="B918" s="17" t="s">
        <v>276</v>
      </c>
      <c r="C918" s="17" t="s">
        <v>16</v>
      </c>
      <c r="D918" s="20" t="s">
        <v>48</v>
      </c>
      <c r="E918" s="17"/>
      <c r="F918" s="18" t="n">
        <f aca="false">F919</f>
        <v>200</v>
      </c>
      <c r="G918" s="18" t="n">
        <f aca="false">G919</f>
        <v>0</v>
      </c>
      <c r="H918" s="18" t="n">
        <f aca="false">H919</f>
        <v>401.8</v>
      </c>
    </row>
    <row r="919" customFormat="false" ht="15" hidden="false" customHeight="false" outlineLevel="0" collapsed="false">
      <c r="A919" s="19" t="s">
        <v>518</v>
      </c>
      <c r="B919" s="17" t="s">
        <v>276</v>
      </c>
      <c r="C919" s="17" t="s">
        <v>16</v>
      </c>
      <c r="D919" s="20" t="s">
        <v>519</v>
      </c>
      <c r="E919" s="17"/>
      <c r="F919" s="18" t="n">
        <f aca="false">F920</f>
        <v>200</v>
      </c>
      <c r="G919" s="18" t="n">
        <f aca="false">G920</f>
        <v>0</v>
      </c>
      <c r="H919" s="18" t="n">
        <f aca="false">H920</f>
        <v>401.8</v>
      </c>
    </row>
    <row r="920" customFormat="false" ht="45" hidden="false" customHeight="false" outlineLevel="0" collapsed="false">
      <c r="A920" s="22" t="s">
        <v>520</v>
      </c>
      <c r="B920" s="17" t="s">
        <v>276</v>
      </c>
      <c r="C920" s="17" t="s">
        <v>16</v>
      </c>
      <c r="D920" s="20" t="s">
        <v>521</v>
      </c>
      <c r="E920" s="17"/>
      <c r="F920" s="18" t="n">
        <f aca="false">F924+F921</f>
        <v>200</v>
      </c>
      <c r="G920" s="18" t="n">
        <f aca="false">G924+G921</f>
        <v>0</v>
      </c>
      <c r="H920" s="18" t="n">
        <f aca="false">H924+H921</f>
        <v>401.8</v>
      </c>
    </row>
    <row r="921" customFormat="false" ht="30" hidden="false" customHeight="false" outlineLevel="0" collapsed="false">
      <c r="A921" s="46" t="s">
        <v>582</v>
      </c>
      <c r="B921" s="17" t="s">
        <v>276</v>
      </c>
      <c r="C921" s="17" t="s">
        <v>16</v>
      </c>
      <c r="D921" s="20" t="s">
        <v>583</v>
      </c>
      <c r="E921" s="17"/>
      <c r="F921" s="18" t="n">
        <f aca="false">F922</f>
        <v>200</v>
      </c>
      <c r="G921" s="18" t="n">
        <f aca="false">G922</f>
        <v>0</v>
      </c>
      <c r="H921" s="18" t="n">
        <f aca="false">H922</f>
        <v>0</v>
      </c>
    </row>
    <row r="922" customFormat="false" ht="30" hidden="false" customHeight="false" outlineLevel="0" collapsed="false">
      <c r="A922" s="21" t="s">
        <v>137</v>
      </c>
      <c r="B922" s="17" t="s">
        <v>276</v>
      </c>
      <c r="C922" s="17" t="s">
        <v>16</v>
      </c>
      <c r="D922" s="20" t="s">
        <v>583</v>
      </c>
      <c r="E922" s="17" t="n">
        <v>600</v>
      </c>
      <c r="F922" s="18" t="n">
        <f aca="false">F923</f>
        <v>200</v>
      </c>
      <c r="G922" s="18" t="n">
        <f aca="false">G923</f>
        <v>0</v>
      </c>
      <c r="H922" s="18" t="n">
        <f aca="false">H923</f>
        <v>0</v>
      </c>
    </row>
    <row r="923" customFormat="false" ht="15" hidden="false" customHeight="false" outlineLevel="0" collapsed="false">
      <c r="A923" s="21" t="s">
        <v>139</v>
      </c>
      <c r="B923" s="17" t="s">
        <v>276</v>
      </c>
      <c r="C923" s="17" t="s">
        <v>16</v>
      </c>
      <c r="D923" s="20" t="s">
        <v>583</v>
      </c>
      <c r="E923" s="17" t="n">
        <v>610</v>
      </c>
      <c r="F923" s="18" t="n">
        <f aca="false">Прил_4!G732</f>
        <v>200</v>
      </c>
      <c r="G923" s="18" t="n">
        <f aca="false">Прил_4!H732</f>
        <v>0</v>
      </c>
      <c r="H923" s="18" t="n">
        <f aca="false">Прил_4!I732</f>
        <v>0</v>
      </c>
    </row>
    <row r="924" customFormat="false" ht="60" hidden="false" customHeight="false" outlineLevel="0" collapsed="false">
      <c r="A924" s="22" t="s">
        <v>636</v>
      </c>
      <c r="B924" s="17" t="s">
        <v>276</v>
      </c>
      <c r="C924" s="17" t="s">
        <v>16</v>
      </c>
      <c r="D924" s="20" t="s">
        <v>637</v>
      </c>
      <c r="E924" s="24"/>
      <c r="F924" s="18" t="n">
        <f aca="false">F925</f>
        <v>0</v>
      </c>
      <c r="G924" s="18" t="n">
        <f aca="false">G925</f>
        <v>0</v>
      </c>
      <c r="H924" s="18" t="n">
        <f aca="false">H925</f>
        <v>401.8</v>
      </c>
    </row>
    <row r="925" customFormat="false" ht="30" hidden="false" customHeight="false" outlineLevel="0" collapsed="false">
      <c r="A925" s="21" t="s">
        <v>137</v>
      </c>
      <c r="B925" s="17" t="s">
        <v>276</v>
      </c>
      <c r="C925" s="17" t="s">
        <v>16</v>
      </c>
      <c r="D925" s="20" t="s">
        <v>637</v>
      </c>
      <c r="E925" s="17" t="n">
        <v>600</v>
      </c>
      <c r="F925" s="18" t="n">
        <f aca="false">F926</f>
        <v>0</v>
      </c>
      <c r="G925" s="18" t="n">
        <f aca="false">G926</f>
        <v>0</v>
      </c>
      <c r="H925" s="18" t="n">
        <f aca="false">H926</f>
        <v>401.8</v>
      </c>
    </row>
    <row r="926" customFormat="false" ht="15" hidden="false" customHeight="false" outlineLevel="0" collapsed="false">
      <c r="A926" s="21" t="s">
        <v>139</v>
      </c>
      <c r="B926" s="17" t="s">
        <v>276</v>
      </c>
      <c r="C926" s="17" t="s">
        <v>16</v>
      </c>
      <c r="D926" s="20" t="s">
        <v>637</v>
      </c>
      <c r="E926" s="17" t="n">
        <v>610</v>
      </c>
      <c r="F926" s="18" t="n">
        <f aca="false">Прил_4!G735</f>
        <v>0</v>
      </c>
      <c r="G926" s="18" t="n">
        <f aca="false">Прил_4!H735</f>
        <v>0</v>
      </c>
      <c r="H926" s="18" t="n">
        <f aca="false">Прил_4!I735</f>
        <v>401.8</v>
      </c>
    </row>
    <row r="927" customFormat="false" ht="30" hidden="false" customHeight="false" outlineLevel="0" collapsed="false">
      <c r="A927" s="19" t="s">
        <v>129</v>
      </c>
      <c r="B927" s="17" t="s">
        <v>276</v>
      </c>
      <c r="C927" s="17" t="s">
        <v>16</v>
      </c>
      <c r="D927" s="20" t="s">
        <v>130</v>
      </c>
      <c r="E927" s="17"/>
      <c r="F927" s="18" t="n">
        <f aca="false">F936+F941+F928</f>
        <v>3328.7</v>
      </c>
      <c r="G927" s="18" t="n">
        <f aca="false">G936+G941+G928</f>
        <v>3333.7</v>
      </c>
      <c r="H927" s="18" t="n">
        <f aca="false">H936+H941+H928</f>
        <v>3233.7</v>
      </c>
    </row>
    <row r="928" customFormat="false" ht="30" hidden="false" customHeight="false" outlineLevel="0" collapsed="false">
      <c r="A928" s="19" t="s">
        <v>131</v>
      </c>
      <c r="B928" s="17" t="s">
        <v>276</v>
      </c>
      <c r="C928" s="17" t="s">
        <v>16</v>
      </c>
      <c r="D928" s="20" t="s">
        <v>132</v>
      </c>
      <c r="E928" s="17"/>
      <c r="F928" s="18" t="n">
        <f aca="false">F929</f>
        <v>3173.7</v>
      </c>
      <c r="G928" s="18" t="n">
        <f aca="false">G929</f>
        <v>3173.7</v>
      </c>
      <c r="H928" s="18" t="n">
        <f aca="false">H929</f>
        <v>3073.7</v>
      </c>
    </row>
    <row r="929" customFormat="false" ht="45" hidden="false" customHeight="false" outlineLevel="0" collapsed="false">
      <c r="A929" s="23" t="s">
        <v>133</v>
      </c>
      <c r="B929" s="17" t="s">
        <v>276</v>
      </c>
      <c r="C929" s="17" t="s">
        <v>16</v>
      </c>
      <c r="D929" s="20" t="s">
        <v>134</v>
      </c>
      <c r="E929" s="17"/>
      <c r="F929" s="18" t="n">
        <f aca="false">F933+F930</f>
        <v>3173.7</v>
      </c>
      <c r="G929" s="18" t="n">
        <f aca="false">G933+G930</f>
        <v>3173.7</v>
      </c>
      <c r="H929" s="18" t="n">
        <f aca="false">H933+H930</f>
        <v>3073.7</v>
      </c>
    </row>
    <row r="930" customFormat="false" ht="75" hidden="false" customHeight="false" outlineLevel="0" collapsed="false">
      <c r="A930" s="19" t="s">
        <v>230</v>
      </c>
      <c r="B930" s="17" t="s">
        <v>276</v>
      </c>
      <c r="C930" s="17" t="s">
        <v>16</v>
      </c>
      <c r="D930" s="20" t="s">
        <v>231</v>
      </c>
      <c r="E930" s="17"/>
      <c r="F930" s="18" t="n">
        <f aca="false">F931</f>
        <v>200</v>
      </c>
      <c r="G930" s="18" t="n">
        <f aca="false">G931</f>
        <v>200</v>
      </c>
      <c r="H930" s="18" t="n">
        <f aca="false">H931</f>
        <v>100</v>
      </c>
    </row>
    <row r="931" customFormat="false" ht="30" hidden="false" customHeight="false" outlineLevel="0" collapsed="false">
      <c r="A931" s="21" t="s">
        <v>137</v>
      </c>
      <c r="B931" s="17" t="s">
        <v>276</v>
      </c>
      <c r="C931" s="17" t="s">
        <v>16</v>
      </c>
      <c r="D931" s="20" t="s">
        <v>231</v>
      </c>
      <c r="E931" s="17" t="s">
        <v>138</v>
      </c>
      <c r="F931" s="18" t="n">
        <f aca="false">F932</f>
        <v>200</v>
      </c>
      <c r="G931" s="18" t="n">
        <f aca="false">G932</f>
        <v>200</v>
      </c>
      <c r="H931" s="18" t="n">
        <f aca="false">H932</f>
        <v>100</v>
      </c>
    </row>
    <row r="932" customFormat="false" ht="15" hidden="false" customHeight="false" outlineLevel="0" collapsed="false">
      <c r="A932" s="21" t="s">
        <v>139</v>
      </c>
      <c r="B932" s="17" t="s">
        <v>276</v>
      </c>
      <c r="C932" s="17" t="s">
        <v>16</v>
      </c>
      <c r="D932" s="20" t="s">
        <v>231</v>
      </c>
      <c r="E932" s="17" t="s">
        <v>140</v>
      </c>
      <c r="F932" s="18" t="n">
        <f aca="false">Прил_4!G741</f>
        <v>200</v>
      </c>
      <c r="G932" s="18" t="n">
        <f aca="false">Прил_4!H741</f>
        <v>200</v>
      </c>
      <c r="H932" s="18" t="n">
        <f aca="false">Прил_4!I741</f>
        <v>100</v>
      </c>
    </row>
    <row r="933" customFormat="false" ht="15" hidden="false" customHeight="false" outlineLevel="0" collapsed="false">
      <c r="A933" s="21" t="s">
        <v>135</v>
      </c>
      <c r="B933" s="17" t="s">
        <v>276</v>
      </c>
      <c r="C933" s="17" t="s">
        <v>16</v>
      </c>
      <c r="D933" s="20" t="s">
        <v>136</v>
      </c>
      <c r="E933" s="17"/>
      <c r="F933" s="18" t="n">
        <f aca="false">F934</f>
        <v>2973.7</v>
      </c>
      <c r="G933" s="18" t="n">
        <f aca="false">G934</f>
        <v>2973.7</v>
      </c>
      <c r="H933" s="18" t="n">
        <f aca="false">H934</f>
        <v>2973.7</v>
      </c>
    </row>
    <row r="934" customFormat="false" ht="30" hidden="false" customHeight="false" outlineLevel="0" collapsed="false">
      <c r="A934" s="21" t="s">
        <v>137</v>
      </c>
      <c r="B934" s="17" t="s">
        <v>276</v>
      </c>
      <c r="C934" s="17" t="s">
        <v>16</v>
      </c>
      <c r="D934" s="20" t="s">
        <v>136</v>
      </c>
      <c r="E934" s="17" t="s">
        <v>138</v>
      </c>
      <c r="F934" s="18" t="n">
        <f aca="false">F935</f>
        <v>2973.7</v>
      </c>
      <c r="G934" s="18" t="n">
        <f aca="false">G935</f>
        <v>2973.7</v>
      </c>
      <c r="H934" s="18" t="n">
        <f aca="false">H935</f>
        <v>2973.7</v>
      </c>
    </row>
    <row r="935" customFormat="false" ht="15" hidden="false" customHeight="false" outlineLevel="0" collapsed="false">
      <c r="A935" s="21" t="s">
        <v>139</v>
      </c>
      <c r="B935" s="17" t="s">
        <v>276</v>
      </c>
      <c r="C935" s="17" t="s">
        <v>16</v>
      </c>
      <c r="D935" s="20" t="s">
        <v>136</v>
      </c>
      <c r="E935" s="17" t="s">
        <v>140</v>
      </c>
      <c r="F935" s="18" t="n">
        <f aca="false">Прил_4!G744</f>
        <v>2973.7</v>
      </c>
      <c r="G935" s="18" t="n">
        <f aca="false">Прил_4!H744</f>
        <v>2973.7</v>
      </c>
      <c r="H935" s="18" t="n">
        <f aca="false">Прил_4!I744</f>
        <v>2973.7</v>
      </c>
    </row>
    <row r="936" customFormat="false" ht="15" hidden="false" customHeight="false" outlineLevel="0" collapsed="false">
      <c r="A936" s="19" t="s">
        <v>252</v>
      </c>
      <c r="B936" s="17" t="s">
        <v>276</v>
      </c>
      <c r="C936" s="17" t="s">
        <v>16</v>
      </c>
      <c r="D936" s="20" t="s">
        <v>253</v>
      </c>
      <c r="E936" s="17"/>
      <c r="F936" s="18" t="n">
        <f aca="false">F937</f>
        <v>140</v>
      </c>
      <c r="G936" s="18" t="n">
        <f aca="false">G937</f>
        <v>140</v>
      </c>
      <c r="H936" s="18" t="n">
        <f aca="false">H937</f>
        <v>140</v>
      </c>
    </row>
    <row r="937" customFormat="false" ht="30" hidden="false" customHeight="false" outlineLevel="0" collapsed="false">
      <c r="A937" s="23" t="s">
        <v>254</v>
      </c>
      <c r="B937" s="17" t="s">
        <v>276</v>
      </c>
      <c r="C937" s="17" t="s">
        <v>16</v>
      </c>
      <c r="D937" s="20" t="s">
        <v>255</v>
      </c>
      <c r="E937" s="17"/>
      <c r="F937" s="18" t="n">
        <f aca="false">F938</f>
        <v>140</v>
      </c>
      <c r="G937" s="18" t="n">
        <f aca="false">G938</f>
        <v>140</v>
      </c>
      <c r="H937" s="18" t="n">
        <f aca="false">H938</f>
        <v>140</v>
      </c>
    </row>
    <row r="938" customFormat="false" ht="30" hidden="false" customHeight="false" outlineLevel="0" collapsed="false">
      <c r="A938" s="27" t="s">
        <v>256</v>
      </c>
      <c r="B938" s="17" t="s">
        <v>276</v>
      </c>
      <c r="C938" s="17" t="s">
        <v>16</v>
      </c>
      <c r="D938" s="20" t="s">
        <v>257</v>
      </c>
      <c r="E938" s="17"/>
      <c r="F938" s="18" t="n">
        <f aca="false">F939</f>
        <v>140</v>
      </c>
      <c r="G938" s="18" t="n">
        <f aca="false">G939</f>
        <v>140</v>
      </c>
      <c r="H938" s="18" t="n">
        <f aca="false">H939</f>
        <v>140</v>
      </c>
    </row>
    <row r="939" customFormat="false" ht="30" hidden="false" customHeight="false" outlineLevel="0" collapsed="false">
      <c r="A939" s="21" t="s">
        <v>137</v>
      </c>
      <c r="B939" s="17" t="s">
        <v>276</v>
      </c>
      <c r="C939" s="17" t="s">
        <v>16</v>
      </c>
      <c r="D939" s="20" t="s">
        <v>257</v>
      </c>
      <c r="E939" s="17" t="s">
        <v>138</v>
      </c>
      <c r="F939" s="18" t="n">
        <f aca="false">F940</f>
        <v>140</v>
      </c>
      <c r="G939" s="18" t="n">
        <f aca="false">G940</f>
        <v>140</v>
      </c>
      <c r="H939" s="18" t="n">
        <f aca="false">H940</f>
        <v>140</v>
      </c>
    </row>
    <row r="940" customFormat="false" ht="15" hidden="false" customHeight="false" outlineLevel="0" collapsed="false">
      <c r="A940" s="21" t="s">
        <v>139</v>
      </c>
      <c r="B940" s="17" t="s">
        <v>276</v>
      </c>
      <c r="C940" s="17" t="s">
        <v>16</v>
      </c>
      <c r="D940" s="20" t="s">
        <v>257</v>
      </c>
      <c r="E940" s="17" t="s">
        <v>140</v>
      </c>
      <c r="F940" s="18" t="n">
        <f aca="false">Прил_4!G749</f>
        <v>140</v>
      </c>
      <c r="G940" s="18" t="n">
        <f aca="false">Прил_4!H749</f>
        <v>140</v>
      </c>
      <c r="H940" s="18" t="n">
        <f aca="false">Прил_4!I749</f>
        <v>140</v>
      </c>
    </row>
    <row r="941" customFormat="false" ht="30" hidden="false" customHeight="false" outlineLevel="0" collapsed="false">
      <c r="A941" s="19" t="s">
        <v>217</v>
      </c>
      <c r="B941" s="17" t="s">
        <v>276</v>
      </c>
      <c r="C941" s="17" t="s">
        <v>16</v>
      </c>
      <c r="D941" s="20" t="s">
        <v>218</v>
      </c>
      <c r="E941" s="17"/>
      <c r="F941" s="18" t="n">
        <f aca="false">F942</f>
        <v>15</v>
      </c>
      <c r="G941" s="18" t="n">
        <f aca="false">G942</f>
        <v>20</v>
      </c>
      <c r="H941" s="18" t="n">
        <f aca="false">H942</f>
        <v>20</v>
      </c>
    </row>
    <row r="942" customFormat="false" ht="60" hidden="false" customHeight="false" outlineLevel="0" collapsed="false">
      <c r="A942" s="23" t="s">
        <v>219</v>
      </c>
      <c r="B942" s="17" t="s">
        <v>276</v>
      </c>
      <c r="C942" s="17" t="s">
        <v>16</v>
      </c>
      <c r="D942" s="20" t="s">
        <v>220</v>
      </c>
      <c r="E942" s="17"/>
      <c r="F942" s="18" t="n">
        <f aca="false">F943</f>
        <v>15</v>
      </c>
      <c r="G942" s="18" t="n">
        <f aca="false">G943</f>
        <v>20</v>
      </c>
      <c r="H942" s="18" t="n">
        <f aca="false">H943</f>
        <v>20</v>
      </c>
    </row>
    <row r="943" customFormat="false" ht="45" hidden="false" customHeight="false" outlineLevel="0" collapsed="false">
      <c r="A943" s="23" t="s">
        <v>221</v>
      </c>
      <c r="B943" s="17" t="s">
        <v>276</v>
      </c>
      <c r="C943" s="17" t="s">
        <v>16</v>
      </c>
      <c r="D943" s="20" t="s">
        <v>222</v>
      </c>
      <c r="E943" s="17"/>
      <c r="F943" s="18" t="n">
        <f aca="false">F944</f>
        <v>15</v>
      </c>
      <c r="G943" s="18" t="n">
        <f aca="false">G944</f>
        <v>20</v>
      </c>
      <c r="H943" s="18" t="n">
        <f aca="false">H944</f>
        <v>20</v>
      </c>
    </row>
    <row r="944" customFormat="false" ht="30" hidden="false" customHeight="false" outlineLevel="0" collapsed="false">
      <c r="A944" s="21" t="s">
        <v>137</v>
      </c>
      <c r="B944" s="17" t="s">
        <v>276</v>
      </c>
      <c r="C944" s="17" t="s">
        <v>16</v>
      </c>
      <c r="D944" s="20" t="s">
        <v>222</v>
      </c>
      <c r="E944" s="17" t="s">
        <v>138</v>
      </c>
      <c r="F944" s="18" t="n">
        <f aca="false">F945</f>
        <v>15</v>
      </c>
      <c r="G944" s="18" t="n">
        <f aca="false">G945</f>
        <v>20</v>
      </c>
      <c r="H944" s="18" t="n">
        <f aca="false">H945</f>
        <v>20</v>
      </c>
    </row>
    <row r="945" customFormat="false" ht="15" hidden="false" customHeight="false" outlineLevel="0" collapsed="false">
      <c r="A945" s="21" t="s">
        <v>139</v>
      </c>
      <c r="B945" s="17" t="s">
        <v>276</v>
      </c>
      <c r="C945" s="17" t="s">
        <v>16</v>
      </c>
      <c r="D945" s="20" t="s">
        <v>222</v>
      </c>
      <c r="E945" s="17" t="s">
        <v>140</v>
      </c>
      <c r="F945" s="18" t="n">
        <f aca="false">Прил_4!G754</f>
        <v>15</v>
      </c>
      <c r="G945" s="18" t="n">
        <f aca="false">Прил_4!H754</f>
        <v>20</v>
      </c>
      <c r="H945" s="18" t="n">
        <f aca="false">Прил_4!I754</f>
        <v>20</v>
      </c>
    </row>
    <row r="946" customFormat="false" ht="30" hidden="false" customHeight="false" outlineLevel="0" collapsed="false">
      <c r="A946" s="19" t="s">
        <v>181</v>
      </c>
      <c r="B946" s="17" t="s">
        <v>276</v>
      </c>
      <c r="C946" s="17" t="s">
        <v>16</v>
      </c>
      <c r="D946" s="20" t="s">
        <v>182</v>
      </c>
      <c r="E946" s="17"/>
      <c r="F946" s="18" t="n">
        <f aca="false">F947</f>
        <v>300</v>
      </c>
      <c r="G946" s="18" t="n">
        <f aca="false">G947</f>
        <v>300</v>
      </c>
      <c r="H946" s="18" t="n">
        <f aca="false">H947</f>
        <v>300</v>
      </c>
    </row>
    <row r="947" customFormat="false" ht="45" hidden="false" customHeight="false" outlineLevel="0" collapsed="false">
      <c r="A947" s="19" t="s">
        <v>322</v>
      </c>
      <c r="B947" s="17" t="s">
        <v>276</v>
      </c>
      <c r="C947" s="17" t="s">
        <v>16</v>
      </c>
      <c r="D947" s="20" t="s">
        <v>323</v>
      </c>
      <c r="E947" s="17"/>
      <c r="F947" s="18" t="n">
        <f aca="false">F948</f>
        <v>300</v>
      </c>
      <c r="G947" s="18" t="n">
        <f aca="false">G948</f>
        <v>300</v>
      </c>
      <c r="H947" s="18" t="n">
        <f aca="false">H948</f>
        <v>300</v>
      </c>
    </row>
    <row r="948" customFormat="false" ht="15" hidden="false" customHeight="false" outlineLevel="0" collapsed="false">
      <c r="A948" s="19" t="s">
        <v>638</v>
      </c>
      <c r="B948" s="17" t="s">
        <v>276</v>
      </c>
      <c r="C948" s="17" t="s">
        <v>16</v>
      </c>
      <c r="D948" s="20" t="s">
        <v>639</v>
      </c>
      <c r="E948" s="24"/>
      <c r="F948" s="18" t="n">
        <f aca="false">F949</f>
        <v>300</v>
      </c>
      <c r="G948" s="18" t="n">
        <f aca="false">G949</f>
        <v>300</v>
      </c>
      <c r="H948" s="18" t="n">
        <f aca="false">H949</f>
        <v>300</v>
      </c>
    </row>
    <row r="949" customFormat="false" ht="15" hidden="false" customHeight="false" outlineLevel="0" collapsed="false">
      <c r="A949" s="32" t="s">
        <v>640</v>
      </c>
      <c r="B949" s="17" t="s">
        <v>276</v>
      </c>
      <c r="C949" s="17" t="s">
        <v>16</v>
      </c>
      <c r="D949" s="20" t="s">
        <v>641</v>
      </c>
      <c r="E949" s="24"/>
      <c r="F949" s="18" t="n">
        <f aca="false">F950</f>
        <v>300</v>
      </c>
      <c r="G949" s="18" t="n">
        <f aca="false">G950</f>
        <v>300</v>
      </c>
      <c r="H949" s="18" t="n">
        <f aca="false">H950</f>
        <v>300</v>
      </c>
    </row>
    <row r="950" customFormat="false" ht="30" hidden="false" customHeight="false" outlineLevel="0" collapsed="false">
      <c r="A950" s="21" t="s">
        <v>137</v>
      </c>
      <c r="B950" s="17" t="s">
        <v>276</v>
      </c>
      <c r="C950" s="17" t="s">
        <v>16</v>
      </c>
      <c r="D950" s="20" t="s">
        <v>641</v>
      </c>
      <c r="E950" s="17" t="s">
        <v>138</v>
      </c>
      <c r="F950" s="18" t="n">
        <f aca="false">F951</f>
        <v>300</v>
      </c>
      <c r="G950" s="18" t="n">
        <f aca="false">G951</f>
        <v>300</v>
      </c>
      <c r="H950" s="18" t="n">
        <f aca="false">H951</f>
        <v>300</v>
      </c>
    </row>
    <row r="951" customFormat="false" ht="15" hidden="false" customHeight="false" outlineLevel="0" collapsed="false">
      <c r="A951" s="21" t="s">
        <v>139</v>
      </c>
      <c r="B951" s="17" t="s">
        <v>276</v>
      </c>
      <c r="C951" s="17" t="s">
        <v>16</v>
      </c>
      <c r="D951" s="20" t="s">
        <v>641</v>
      </c>
      <c r="E951" s="17" t="s">
        <v>140</v>
      </c>
      <c r="F951" s="18" t="n">
        <f aca="false">Прил_4!G760</f>
        <v>300</v>
      </c>
      <c r="G951" s="18" t="n">
        <f aca="false">Прил_4!H760</f>
        <v>300</v>
      </c>
      <c r="H951" s="18" t="n">
        <f aca="false">Прил_4!I760</f>
        <v>300</v>
      </c>
    </row>
    <row r="952" customFormat="false" ht="30" hidden="false" customHeight="false" outlineLevel="0" collapsed="false">
      <c r="A952" s="19" t="s">
        <v>298</v>
      </c>
      <c r="B952" s="17" t="s">
        <v>276</v>
      </c>
      <c r="C952" s="17" t="s">
        <v>16</v>
      </c>
      <c r="D952" s="20" t="s">
        <v>299</v>
      </c>
      <c r="E952" s="17"/>
      <c r="F952" s="18" t="n">
        <f aca="false">F953</f>
        <v>0</v>
      </c>
      <c r="G952" s="18" t="n">
        <f aca="false">G953</f>
        <v>10000</v>
      </c>
      <c r="H952" s="18" t="n">
        <f aca="false">H953</f>
        <v>0</v>
      </c>
    </row>
    <row r="953" customFormat="false" ht="15" hidden="false" customHeight="false" outlineLevel="0" collapsed="false">
      <c r="A953" s="19" t="s">
        <v>300</v>
      </c>
      <c r="B953" s="17" t="s">
        <v>276</v>
      </c>
      <c r="C953" s="17" t="s">
        <v>16</v>
      </c>
      <c r="D953" s="20" t="s">
        <v>301</v>
      </c>
      <c r="E953" s="17"/>
      <c r="F953" s="18" t="n">
        <f aca="false">F954</f>
        <v>0</v>
      </c>
      <c r="G953" s="18" t="n">
        <f aca="false">G954</f>
        <v>10000</v>
      </c>
      <c r="H953" s="18" t="n">
        <f aca="false">H954</f>
        <v>0</v>
      </c>
    </row>
    <row r="954" customFormat="false" ht="30" hidden="false" customHeight="false" outlineLevel="0" collapsed="false">
      <c r="A954" s="23" t="s">
        <v>302</v>
      </c>
      <c r="B954" s="17" t="s">
        <v>276</v>
      </c>
      <c r="C954" s="17" t="s">
        <v>16</v>
      </c>
      <c r="D954" s="20" t="s">
        <v>303</v>
      </c>
      <c r="E954" s="17"/>
      <c r="F954" s="18" t="n">
        <f aca="false">F955</f>
        <v>0</v>
      </c>
      <c r="G954" s="18" t="n">
        <f aca="false">G955</f>
        <v>10000</v>
      </c>
      <c r="H954" s="18" t="n">
        <f aca="false">H955</f>
        <v>0</v>
      </c>
    </row>
    <row r="955" customFormat="false" ht="30" hidden="false" customHeight="false" outlineLevel="0" collapsed="false">
      <c r="A955" s="23" t="s">
        <v>642</v>
      </c>
      <c r="B955" s="17" t="s">
        <v>276</v>
      </c>
      <c r="C955" s="17" t="s">
        <v>16</v>
      </c>
      <c r="D955" s="20" t="s">
        <v>643</v>
      </c>
      <c r="E955" s="24"/>
      <c r="F955" s="18" t="n">
        <f aca="false">F956</f>
        <v>0</v>
      </c>
      <c r="G955" s="18" t="n">
        <f aca="false">G956</f>
        <v>10000</v>
      </c>
      <c r="H955" s="18" t="n">
        <f aca="false">H956</f>
        <v>0</v>
      </c>
    </row>
    <row r="956" customFormat="false" ht="30" hidden="false" customHeight="false" outlineLevel="0" collapsed="false">
      <c r="A956" s="21" t="s">
        <v>137</v>
      </c>
      <c r="B956" s="17" t="s">
        <v>276</v>
      </c>
      <c r="C956" s="17" t="s">
        <v>16</v>
      </c>
      <c r="D956" s="20" t="s">
        <v>643</v>
      </c>
      <c r="E956" s="17" t="s">
        <v>138</v>
      </c>
      <c r="F956" s="18" t="n">
        <f aca="false">F957</f>
        <v>0</v>
      </c>
      <c r="G956" s="18" t="n">
        <f aca="false">G957</f>
        <v>10000</v>
      </c>
      <c r="H956" s="18" t="n">
        <f aca="false">H957</f>
        <v>0</v>
      </c>
    </row>
    <row r="957" customFormat="false" ht="15" hidden="false" customHeight="false" outlineLevel="0" collapsed="false">
      <c r="A957" s="21" t="s">
        <v>139</v>
      </c>
      <c r="B957" s="17" t="s">
        <v>276</v>
      </c>
      <c r="C957" s="17" t="s">
        <v>16</v>
      </c>
      <c r="D957" s="20" t="s">
        <v>643</v>
      </c>
      <c r="E957" s="17" t="s">
        <v>140</v>
      </c>
      <c r="F957" s="18" t="n">
        <f aca="false">Прил_4!G766</f>
        <v>0</v>
      </c>
      <c r="G957" s="18" t="n">
        <f aca="false">Прил_4!H766</f>
        <v>10000</v>
      </c>
      <c r="H957" s="18" t="n">
        <f aca="false">Прил_4!I766</f>
        <v>0</v>
      </c>
    </row>
    <row r="958" customFormat="false" ht="15" hidden="false" customHeight="false" outlineLevel="0" collapsed="false">
      <c r="A958" s="19" t="s">
        <v>81</v>
      </c>
      <c r="B958" s="17" t="s">
        <v>276</v>
      </c>
      <c r="C958" s="17" t="s">
        <v>16</v>
      </c>
      <c r="D958" s="20" t="s">
        <v>82</v>
      </c>
      <c r="E958" s="17"/>
      <c r="F958" s="18" t="n">
        <f aca="false">F959</f>
        <v>2413.7</v>
      </c>
      <c r="G958" s="18" t="n">
        <f aca="false">G959</f>
        <v>0</v>
      </c>
      <c r="H958" s="18" t="n">
        <f aca="false">H959</f>
        <v>0</v>
      </c>
    </row>
    <row r="959" customFormat="false" ht="15" hidden="false" customHeight="false" outlineLevel="0" collapsed="false">
      <c r="A959" s="19" t="s">
        <v>83</v>
      </c>
      <c r="B959" s="17" t="s">
        <v>276</v>
      </c>
      <c r="C959" s="17" t="s">
        <v>16</v>
      </c>
      <c r="D959" s="20" t="s">
        <v>84</v>
      </c>
      <c r="E959" s="17"/>
      <c r="F959" s="18" t="n">
        <f aca="false">F960</f>
        <v>2413.7</v>
      </c>
      <c r="G959" s="18" t="n">
        <f aca="false">G960</f>
        <v>0</v>
      </c>
      <c r="H959" s="18" t="n">
        <f aca="false">H960</f>
        <v>0</v>
      </c>
    </row>
    <row r="960" customFormat="false" ht="30" hidden="false" customHeight="false" outlineLevel="0" collapsed="false">
      <c r="A960" s="21" t="s">
        <v>137</v>
      </c>
      <c r="B960" s="17" t="s">
        <v>276</v>
      </c>
      <c r="C960" s="17" t="s">
        <v>16</v>
      </c>
      <c r="D960" s="20" t="s">
        <v>84</v>
      </c>
      <c r="E960" s="17" t="s">
        <v>138</v>
      </c>
      <c r="F960" s="18" t="n">
        <f aca="false">F961</f>
        <v>2413.7</v>
      </c>
      <c r="G960" s="18" t="n">
        <f aca="false">G961</f>
        <v>0</v>
      </c>
      <c r="H960" s="18" t="n">
        <f aca="false">H961</f>
        <v>0</v>
      </c>
    </row>
    <row r="961" customFormat="false" ht="15" hidden="false" customHeight="false" outlineLevel="0" collapsed="false">
      <c r="A961" s="21" t="s">
        <v>139</v>
      </c>
      <c r="B961" s="17" t="s">
        <v>276</v>
      </c>
      <c r="C961" s="17" t="s">
        <v>16</v>
      </c>
      <c r="D961" s="20" t="s">
        <v>84</v>
      </c>
      <c r="E961" s="17" t="s">
        <v>140</v>
      </c>
      <c r="F961" s="18" t="n">
        <f aca="false">Прил_4!G770</f>
        <v>2413.7</v>
      </c>
      <c r="G961" s="18" t="n">
        <f aca="false">Прил_4!H770</f>
        <v>0</v>
      </c>
      <c r="H961" s="18" t="n">
        <f aca="false">Прил_4!I770</f>
        <v>0</v>
      </c>
    </row>
    <row r="962" customFormat="false" ht="15" hidden="false" customHeight="false" outlineLevel="0" collapsed="false">
      <c r="A962" s="21" t="s">
        <v>644</v>
      </c>
      <c r="B962" s="17" t="s">
        <v>276</v>
      </c>
      <c r="C962" s="17" t="s">
        <v>46</v>
      </c>
      <c r="D962" s="20"/>
      <c r="E962" s="17"/>
      <c r="F962" s="18" t="n">
        <f aca="false">F963+F973</f>
        <v>532.9</v>
      </c>
      <c r="G962" s="18" t="n">
        <f aca="false">G963+G973</f>
        <v>0</v>
      </c>
      <c r="H962" s="18" t="n">
        <f aca="false">H963+H973</f>
        <v>0</v>
      </c>
    </row>
    <row r="963" customFormat="false" ht="15" hidden="false" customHeight="false" outlineLevel="0" collapsed="false">
      <c r="A963" s="19" t="s">
        <v>105</v>
      </c>
      <c r="B963" s="17" t="s">
        <v>276</v>
      </c>
      <c r="C963" s="17" t="s">
        <v>46</v>
      </c>
      <c r="D963" s="20" t="s">
        <v>106</v>
      </c>
      <c r="E963" s="17"/>
      <c r="F963" s="18" t="n">
        <f aca="false">F964</f>
        <v>279.7</v>
      </c>
      <c r="G963" s="18" t="n">
        <f aca="false">G964</f>
        <v>0</v>
      </c>
      <c r="H963" s="18" t="n">
        <f aca="false">H964</f>
        <v>0</v>
      </c>
    </row>
    <row r="964" customFormat="false" ht="15" hidden="false" customHeight="false" outlineLevel="0" collapsed="false">
      <c r="A964" s="19" t="s">
        <v>141</v>
      </c>
      <c r="B964" s="17" t="s">
        <v>276</v>
      </c>
      <c r="C964" s="17" t="s">
        <v>46</v>
      </c>
      <c r="D964" s="20" t="s">
        <v>627</v>
      </c>
      <c r="E964" s="17"/>
      <c r="F964" s="18" t="n">
        <f aca="false">F965</f>
        <v>279.7</v>
      </c>
      <c r="G964" s="18" t="n">
        <f aca="false">G965</f>
        <v>0</v>
      </c>
      <c r="H964" s="18" t="n">
        <f aca="false">H965</f>
        <v>0</v>
      </c>
    </row>
    <row r="965" customFormat="false" ht="30" hidden="false" customHeight="false" outlineLevel="0" collapsed="false">
      <c r="A965" s="19" t="s">
        <v>23</v>
      </c>
      <c r="B965" s="17" t="s">
        <v>276</v>
      </c>
      <c r="C965" s="17" t="s">
        <v>46</v>
      </c>
      <c r="D965" s="20" t="s">
        <v>628</v>
      </c>
      <c r="E965" s="17"/>
      <c r="F965" s="18" t="n">
        <f aca="false">F966</f>
        <v>279.7</v>
      </c>
      <c r="G965" s="18" t="n">
        <f aca="false">G966</f>
        <v>0</v>
      </c>
      <c r="H965" s="18" t="n">
        <f aca="false">H966</f>
        <v>0</v>
      </c>
    </row>
    <row r="966" customFormat="false" ht="15" hidden="false" customHeight="false" outlineLevel="0" collapsed="false">
      <c r="A966" s="23" t="s">
        <v>158</v>
      </c>
      <c r="B966" s="17" t="s">
        <v>276</v>
      </c>
      <c r="C966" s="17" t="s">
        <v>46</v>
      </c>
      <c r="D966" s="20" t="s">
        <v>645</v>
      </c>
      <c r="E966" s="17"/>
      <c r="F966" s="18" t="n">
        <f aca="false">F967+F969+F971</f>
        <v>279.7</v>
      </c>
      <c r="G966" s="18" t="n">
        <f aca="false">G967+G969+G971</f>
        <v>0</v>
      </c>
      <c r="H966" s="18" t="n">
        <f aca="false">H967+H969+H971</f>
        <v>0</v>
      </c>
    </row>
    <row r="967" customFormat="false" ht="60" hidden="false" customHeight="false" outlineLevel="0" collapsed="false">
      <c r="A967" s="21" t="s">
        <v>27</v>
      </c>
      <c r="B967" s="17" t="s">
        <v>276</v>
      </c>
      <c r="C967" s="17" t="s">
        <v>46</v>
      </c>
      <c r="D967" s="20" t="s">
        <v>645</v>
      </c>
      <c r="E967" s="17" t="s">
        <v>28</v>
      </c>
      <c r="F967" s="18" t="n">
        <f aca="false">F968</f>
        <v>149.6</v>
      </c>
      <c r="G967" s="18" t="n">
        <f aca="false">G968</f>
        <v>0</v>
      </c>
      <c r="H967" s="18" t="n">
        <f aca="false">H968</f>
        <v>0</v>
      </c>
    </row>
    <row r="968" customFormat="false" ht="30" hidden="false" customHeight="false" outlineLevel="0" collapsed="false">
      <c r="A968" s="21" t="s">
        <v>29</v>
      </c>
      <c r="B968" s="17" t="s">
        <v>276</v>
      </c>
      <c r="C968" s="17" t="s">
        <v>46</v>
      </c>
      <c r="D968" s="20" t="s">
        <v>645</v>
      </c>
      <c r="E968" s="17" t="s">
        <v>30</v>
      </c>
      <c r="F968" s="18" t="n">
        <f aca="false">Прил_4!G777</f>
        <v>149.6</v>
      </c>
      <c r="G968" s="18" t="n">
        <f aca="false">Прил_4!H777</f>
        <v>0</v>
      </c>
      <c r="H968" s="18" t="n">
        <f aca="false">Прил_4!I777</f>
        <v>0</v>
      </c>
    </row>
    <row r="969" customFormat="false" ht="30" hidden="false" customHeight="false" outlineLevel="0" collapsed="false">
      <c r="A969" s="21" t="s">
        <v>41</v>
      </c>
      <c r="B969" s="17" t="s">
        <v>276</v>
      </c>
      <c r="C969" s="17" t="s">
        <v>46</v>
      </c>
      <c r="D969" s="20" t="s">
        <v>645</v>
      </c>
      <c r="E969" s="17" t="s">
        <v>42</v>
      </c>
      <c r="F969" s="18" t="n">
        <f aca="false">F970</f>
        <v>120.1</v>
      </c>
      <c r="G969" s="18" t="n">
        <f aca="false">G970</f>
        <v>0</v>
      </c>
      <c r="H969" s="18" t="n">
        <f aca="false">H970</f>
        <v>0</v>
      </c>
    </row>
    <row r="970" customFormat="false" ht="30" hidden="false" customHeight="false" outlineLevel="0" collapsed="false">
      <c r="A970" s="21" t="s">
        <v>43</v>
      </c>
      <c r="B970" s="17" t="s">
        <v>276</v>
      </c>
      <c r="C970" s="17" t="s">
        <v>46</v>
      </c>
      <c r="D970" s="20" t="s">
        <v>645</v>
      </c>
      <c r="E970" s="17" t="s">
        <v>44</v>
      </c>
      <c r="F970" s="18" t="n">
        <f aca="false">Прил_4!G779</f>
        <v>120.1</v>
      </c>
      <c r="G970" s="18" t="n">
        <f aca="false">Прил_4!H779</f>
        <v>0</v>
      </c>
      <c r="H970" s="18" t="n">
        <f aca="false">Прил_4!I779</f>
        <v>0</v>
      </c>
    </row>
    <row r="971" customFormat="false" ht="15" hidden="false" customHeight="false" outlineLevel="0" collapsed="false">
      <c r="A971" s="21" t="s">
        <v>65</v>
      </c>
      <c r="B971" s="17" t="s">
        <v>276</v>
      </c>
      <c r="C971" s="17" t="s">
        <v>46</v>
      </c>
      <c r="D971" s="20" t="s">
        <v>645</v>
      </c>
      <c r="E971" s="17" t="s">
        <v>66</v>
      </c>
      <c r="F971" s="18" t="n">
        <f aca="false">F972</f>
        <v>10</v>
      </c>
      <c r="G971" s="18" t="n">
        <f aca="false">G972</f>
        <v>0</v>
      </c>
      <c r="H971" s="18" t="n">
        <f aca="false">H972</f>
        <v>0</v>
      </c>
    </row>
    <row r="972" customFormat="false" ht="15" hidden="false" customHeight="false" outlineLevel="0" collapsed="false">
      <c r="A972" s="25" t="s">
        <v>67</v>
      </c>
      <c r="B972" s="17" t="s">
        <v>276</v>
      </c>
      <c r="C972" s="17" t="s">
        <v>46</v>
      </c>
      <c r="D972" s="20" t="s">
        <v>645</v>
      </c>
      <c r="E972" s="17" t="s">
        <v>68</v>
      </c>
      <c r="F972" s="18" t="n">
        <f aca="false">Прил_4!G781</f>
        <v>10</v>
      </c>
      <c r="G972" s="18" t="n">
        <f aca="false">Прил_4!H781</f>
        <v>0</v>
      </c>
      <c r="H972" s="18" t="n">
        <f aca="false">Прил_4!I781</f>
        <v>0</v>
      </c>
    </row>
    <row r="973" customFormat="false" ht="15" hidden="false" customHeight="false" outlineLevel="0" collapsed="false">
      <c r="A973" s="19" t="s">
        <v>81</v>
      </c>
      <c r="B973" s="17" t="s">
        <v>276</v>
      </c>
      <c r="C973" s="17" t="s">
        <v>46</v>
      </c>
      <c r="D973" s="20" t="s">
        <v>82</v>
      </c>
      <c r="E973" s="17"/>
      <c r="F973" s="18" t="n">
        <f aca="false">F974</f>
        <v>253.2</v>
      </c>
      <c r="G973" s="18" t="n">
        <f aca="false">G974</f>
        <v>0</v>
      </c>
      <c r="H973" s="18" t="n">
        <f aca="false">H974</f>
        <v>0</v>
      </c>
    </row>
    <row r="974" customFormat="false" ht="15" hidden="false" customHeight="false" outlineLevel="0" collapsed="false">
      <c r="A974" s="19" t="s">
        <v>83</v>
      </c>
      <c r="B974" s="17" t="s">
        <v>276</v>
      </c>
      <c r="C974" s="17" t="s">
        <v>46</v>
      </c>
      <c r="D974" s="20" t="s">
        <v>84</v>
      </c>
      <c r="E974" s="17"/>
      <c r="F974" s="18" t="n">
        <f aca="false">F975</f>
        <v>253.2</v>
      </c>
      <c r="G974" s="18" t="n">
        <f aca="false">G975</f>
        <v>0</v>
      </c>
      <c r="H974" s="18" t="n">
        <f aca="false">H975</f>
        <v>0</v>
      </c>
    </row>
    <row r="975" customFormat="false" ht="30" hidden="false" customHeight="false" outlineLevel="0" collapsed="false">
      <c r="A975" s="21" t="s">
        <v>41</v>
      </c>
      <c r="B975" s="17" t="s">
        <v>276</v>
      </c>
      <c r="C975" s="17" t="s">
        <v>46</v>
      </c>
      <c r="D975" s="20" t="s">
        <v>84</v>
      </c>
      <c r="E975" s="11" t="n">
        <v>200</v>
      </c>
      <c r="F975" s="18" t="n">
        <f aca="false">F976</f>
        <v>253.2</v>
      </c>
      <c r="G975" s="18" t="n">
        <f aca="false">G976</f>
        <v>0</v>
      </c>
      <c r="H975" s="18" t="n">
        <f aca="false">H976</f>
        <v>0</v>
      </c>
    </row>
    <row r="976" customFormat="false" ht="30" hidden="false" customHeight="false" outlineLevel="0" collapsed="false">
      <c r="A976" s="21" t="s">
        <v>43</v>
      </c>
      <c r="B976" s="17" t="s">
        <v>276</v>
      </c>
      <c r="C976" s="17" t="s">
        <v>46</v>
      </c>
      <c r="D976" s="20" t="s">
        <v>84</v>
      </c>
      <c r="E976" s="11" t="n">
        <v>240</v>
      </c>
      <c r="F976" s="18" t="n">
        <f aca="false">Прил_4!G785</f>
        <v>253.2</v>
      </c>
      <c r="G976" s="18" t="n">
        <f aca="false">Прил_4!H785</f>
        <v>0</v>
      </c>
      <c r="H976" s="18" t="n">
        <f aca="false">Прил_4!I785</f>
        <v>0</v>
      </c>
    </row>
    <row r="977" customFormat="false" ht="15.6" hidden="false" customHeight="false" outlineLevel="0" collapsed="false">
      <c r="A977" s="13" t="s">
        <v>646</v>
      </c>
      <c r="B977" s="14" t="s">
        <v>317</v>
      </c>
      <c r="C977" s="14"/>
      <c r="D977" s="49"/>
      <c r="E977" s="49"/>
      <c r="F977" s="50" t="n">
        <f aca="false">F978+F985+F1014</f>
        <v>59523.3</v>
      </c>
      <c r="G977" s="50" t="n">
        <f aca="false">G978+G985+G1014</f>
        <v>58095.1</v>
      </c>
      <c r="H977" s="50" t="n">
        <f aca="false">H978+H985+H1014</f>
        <v>59091.1</v>
      </c>
    </row>
    <row r="978" customFormat="false" ht="15" hidden="false" customHeight="false" outlineLevel="0" collapsed="false">
      <c r="A978" s="16" t="s">
        <v>647</v>
      </c>
      <c r="B978" s="17" t="s">
        <v>317</v>
      </c>
      <c r="C978" s="17" t="s">
        <v>16</v>
      </c>
      <c r="D978" s="17"/>
      <c r="E978" s="17"/>
      <c r="F978" s="18" t="n">
        <f aca="false">F979</f>
        <v>6795.6</v>
      </c>
      <c r="G978" s="18" t="n">
        <f aca="false">G979</f>
        <v>6795.6</v>
      </c>
      <c r="H978" s="18" t="n">
        <f aca="false">H979</f>
        <v>6795.6</v>
      </c>
    </row>
    <row r="979" customFormat="false" ht="15" hidden="false" customHeight="false" outlineLevel="0" collapsed="false">
      <c r="A979" s="19" t="s">
        <v>47</v>
      </c>
      <c r="B979" s="17" t="s">
        <v>317</v>
      </c>
      <c r="C979" s="17" t="s">
        <v>16</v>
      </c>
      <c r="D979" s="20" t="s">
        <v>48</v>
      </c>
      <c r="E979" s="17"/>
      <c r="F979" s="18" t="n">
        <f aca="false">F980</f>
        <v>6795.6</v>
      </c>
      <c r="G979" s="18" t="n">
        <f aca="false">G980</f>
        <v>6795.6</v>
      </c>
      <c r="H979" s="18" t="n">
        <f aca="false">H980</f>
        <v>6795.6</v>
      </c>
    </row>
    <row r="980" customFormat="false" ht="15" hidden="false" customHeight="false" outlineLevel="0" collapsed="false">
      <c r="A980" s="19" t="s">
        <v>49</v>
      </c>
      <c r="B980" s="17" t="s">
        <v>317</v>
      </c>
      <c r="C980" s="17" t="s">
        <v>16</v>
      </c>
      <c r="D980" s="20" t="s">
        <v>50</v>
      </c>
      <c r="E980" s="17"/>
      <c r="F980" s="18" t="n">
        <f aca="false">F981</f>
        <v>6795.6</v>
      </c>
      <c r="G980" s="18" t="n">
        <f aca="false">G981</f>
        <v>6795.6</v>
      </c>
      <c r="H980" s="18" t="n">
        <f aca="false">H981</f>
        <v>6795.6</v>
      </c>
    </row>
    <row r="981" customFormat="false" ht="45" hidden="false" customHeight="false" outlineLevel="0" collapsed="false">
      <c r="A981" s="19" t="s">
        <v>648</v>
      </c>
      <c r="B981" s="17" t="s">
        <v>317</v>
      </c>
      <c r="C981" s="17" t="s">
        <v>16</v>
      </c>
      <c r="D981" s="20" t="s">
        <v>649</v>
      </c>
      <c r="E981" s="17"/>
      <c r="F981" s="18" t="n">
        <f aca="false">F982</f>
        <v>6795.6</v>
      </c>
      <c r="G981" s="18" t="n">
        <f aca="false">G982</f>
        <v>6795.6</v>
      </c>
      <c r="H981" s="18" t="n">
        <f aca="false">H982</f>
        <v>6795.6</v>
      </c>
    </row>
    <row r="982" customFormat="false" ht="30" hidden="false" customHeight="false" outlineLevel="0" collapsed="false">
      <c r="A982" s="23" t="s">
        <v>650</v>
      </c>
      <c r="B982" s="17" t="s">
        <v>317</v>
      </c>
      <c r="C982" s="17" t="s">
        <v>16</v>
      </c>
      <c r="D982" s="20" t="s">
        <v>651</v>
      </c>
      <c r="E982" s="17"/>
      <c r="F982" s="18" t="n">
        <f aca="false">F983</f>
        <v>6795.6</v>
      </c>
      <c r="G982" s="18" t="n">
        <f aca="false">G983</f>
        <v>6795.6</v>
      </c>
      <c r="H982" s="18" t="n">
        <f aca="false">H983</f>
        <v>6795.6</v>
      </c>
    </row>
    <row r="983" customFormat="false" ht="15" hidden="false" customHeight="false" outlineLevel="0" collapsed="false">
      <c r="A983" s="25" t="s">
        <v>166</v>
      </c>
      <c r="B983" s="17" t="s">
        <v>317</v>
      </c>
      <c r="C983" s="17" t="s">
        <v>16</v>
      </c>
      <c r="D983" s="20" t="s">
        <v>651</v>
      </c>
      <c r="E983" s="17" t="s">
        <v>167</v>
      </c>
      <c r="F983" s="18" t="n">
        <f aca="false">F984</f>
        <v>6795.6</v>
      </c>
      <c r="G983" s="18" t="n">
        <f aca="false">G984</f>
        <v>6795.6</v>
      </c>
      <c r="H983" s="18" t="n">
        <f aca="false">H984</f>
        <v>6795.6</v>
      </c>
    </row>
    <row r="984" customFormat="false" ht="30" hidden="false" customHeight="false" outlineLevel="0" collapsed="false">
      <c r="A984" s="28" t="s">
        <v>168</v>
      </c>
      <c r="B984" s="17" t="s">
        <v>317</v>
      </c>
      <c r="C984" s="17" t="s">
        <v>16</v>
      </c>
      <c r="D984" s="20" t="s">
        <v>651</v>
      </c>
      <c r="E984" s="51" t="s">
        <v>169</v>
      </c>
      <c r="F984" s="18" t="n">
        <f aca="false">Прил_4!G793</f>
        <v>6795.6</v>
      </c>
      <c r="G984" s="18" t="n">
        <f aca="false">Прил_4!H793</f>
        <v>6795.6</v>
      </c>
      <c r="H984" s="18" t="n">
        <f aca="false">Прил_4!I793</f>
        <v>6795.6</v>
      </c>
    </row>
    <row r="985" customFormat="false" ht="15" hidden="false" customHeight="false" outlineLevel="0" collapsed="false">
      <c r="A985" s="16" t="s">
        <v>652</v>
      </c>
      <c r="B985" s="17" t="s">
        <v>317</v>
      </c>
      <c r="C985" s="17" t="s">
        <v>32</v>
      </c>
      <c r="D985" s="17"/>
      <c r="E985" s="17"/>
      <c r="F985" s="18" t="n">
        <f aca="false">F986+F992+F1000</f>
        <v>18788.5</v>
      </c>
      <c r="G985" s="18" t="n">
        <f aca="false">G986+G992+G1000</f>
        <v>18599.5</v>
      </c>
      <c r="H985" s="18" t="n">
        <f aca="false">H986+H992+H1000</f>
        <v>20495.5</v>
      </c>
    </row>
    <row r="986" customFormat="false" ht="15" hidden="false" customHeight="false" outlineLevel="0" collapsed="false">
      <c r="A986" s="52" t="s">
        <v>653</v>
      </c>
      <c r="B986" s="17" t="s">
        <v>317</v>
      </c>
      <c r="C986" s="17" t="s">
        <v>32</v>
      </c>
      <c r="D986" s="53" t="s">
        <v>654</v>
      </c>
      <c r="E986" s="51"/>
      <c r="F986" s="29" t="n">
        <f aca="false">F987</f>
        <v>1064.5</v>
      </c>
      <c r="G986" s="29" t="n">
        <f aca="false">G987</f>
        <v>1064.5</v>
      </c>
      <c r="H986" s="29" t="n">
        <f aca="false">H987</f>
        <v>1064.5</v>
      </c>
    </row>
    <row r="987" customFormat="false" ht="30" hidden="false" customHeight="false" outlineLevel="0" collapsed="false">
      <c r="A987" s="37" t="s">
        <v>655</v>
      </c>
      <c r="B987" s="17" t="s">
        <v>317</v>
      </c>
      <c r="C987" s="17" t="s">
        <v>32</v>
      </c>
      <c r="D987" s="20" t="s">
        <v>656</v>
      </c>
      <c r="E987" s="17"/>
      <c r="F987" s="29" t="n">
        <f aca="false">F988</f>
        <v>1064.5</v>
      </c>
      <c r="G987" s="29" t="n">
        <f aca="false">G988</f>
        <v>1064.5</v>
      </c>
      <c r="H987" s="29" t="n">
        <f aca="false">H988</f>
        <v>1064.5</v>
      </c>
    </row>
    <row r="988" customFormat="false" ht="30" hidden="false" customHeight="false" outlineLevel="0" collapsed="false">
      <c r="A988" s="37" t="s">
        <v>657</v>
      </c>
      <c r="B988" s="17" t="s">
        <v>317</v>
      </c>
      <c r="C988" s="17" t="s">
        <v>32</v>
      </c>
      <c r="D988" s="20" t="s">
        <v>658</v>
      </c>
      <c r="E988" s="17"/>
      <c r="F988" s="29" t="n">
        <f aca="false">F989</f>
        <v>1064.5</v>
      </c>
      <c r="G988" s="29" t="n">
        <f aca="false">G989</f>
        <v>1064.5</v>
      </c>
      <c r="H988" s="29" t="n">
        <f aca="false">H989</f>
        <v>1064.5</v>
      </c>
    </row>
    <row r="989" customFormat="false" ht="60" hidden="false" customHeight="false" outlineLevel="0" collapsed="false">
      <c r="A989" s="19" t="s">
        <v>659</v>
      </c>
      <c r="B989" s="17" t="s">
        <v>317</v>
      </c>
      <c r="C989" s="17" t="s">
        <v>32</v>
      </c>
      <c r="D989" s="20" t="s">
        <v>660</v>
      </c>
      <c r="E989" s="17"/>
      <c r="F989" s="29" t="n">
        <f aca="false">F990</f>
        <v>1064.5</v>
      </c>
      <c r="G989" s="29" t="n">
        <f aca="false">G990</f>
        <v>1064.5</v>
      </c>
      <c r="H989" s="29" t="n">
        <f aca="false">H990</f>
        <v>1064.5</v>
      </c>
    </row>
    <row r="990" customFormat="false" ht="15" hidden="false" customHeight="false" outlineLevel="0" collapsed="false">
      <c r="A990" s="54" t="s">
        <v>166</v>
      </c>
      <c r="B990" s="17" t="s">
        <v>317</v>
      </c>
      <c r="C990" s="17" t="s">
        <v>32</v>
      </c>
      <c r="D990" s="20" t="s">
        <v>660</v>
      </c>
      <c r="E990" s="51" t="s">
        <v>167</v>
      </c>
      <c r="F990" s="29" t="n">
        <f aca="false">F991</f>
        <v>1064.5</v>
      </c>
      <c r="G990" s="29" t="n">
        <f aca="false">G991</f>
        <v>1064.5</v>
      </c>
      <c r="H990" s="29" t="n">
        <f aca="false">H991</f>
        <v>1064.5</v>
      </c>
    </row>
    <row r="991" customFormat="false" ht="15" hidden="false" customHeight="false" outlineLevel="0" collapsed="false">
      <c r="A991" s="54" t="s">
        <v>661</v>
      </c>
      <c r="B991" s="17" t="s">
        <v>317</v>
      </c>
      <c r="C991" s="17" t="s">
        <v>32</v>
      </c>
      <c r="D991" s="20" t="s">
        <v>660</v>
      </c>
      <c r="E991" s="51" t="s">
        <v>662</v>
      </c>
      <c r="F991" s="29" t="n">
        <f aca="false">Прил_4!G800</f>
        <v>1064.5</v>
      </c>
      <c r="G991" s="29" t="n">
        <f aca="false">Прил_4!H800</f>
        <v>1064.5</v>
      </c>
      <c r="H991" s="29" t="n">
        <f aca="false">Прил_4!I800</f>
        <v>1064.5</v>
      </c>
    </row>
    <row r="992" customFormat="false" ht="15" hidden="false" customHeight="false" outlineLevel="0" collapsed="false">
      <c r="A992" s="19" t="s">
        <v>47</v>
      </c>
      <c r="B992" s="17" t="s">
        <v>317</v>
      </c>
      <c r="C992" s="17" t="s">
        <v>32</v>
      </c>
      <c r="D992" s="20" t="s">
        <v>48</v>
      </c>
      <c r="E992" s="24"/>
      <c r="F992" s="29" t="n">
        <f aca="false">F993</f>
        <v>14311</v>
      </c>
      <c r="G992" s="29" t="n">
        <f aca="false">G993</f>
        <v>15373</v>
      </c>
      <c r="H992" s="29" t="n">
        <f aca="false">H993</f>
        <v>16018</v>
      </c>
    </row>
    <row r="993" customFormat="false" ht="15" hidden="false" customHeight="false" outlineLevel="0" collapsed="false">
      <c r="A993" s="19" t="s">
        <v>49</v>
      </c>
      <c r="B993" s="17" t="s">
        <v>317</v>
      </c>
      <c r="C993" s="17" t="s">
        <v>32</v>
      </c>
      <c r="D993" s="20" t="s">
        <v>50</v>
      </c>
      <c r="E993" s="24"/>
      <c r="F993" s="29" t="n">
        <f aca="false">F994</f>
        <v>14311</v>
      </c>
      <c r="G993" s="29" t="n">
        <f aca="false">G994</f>
        <v>15373</v>
      </c>
      <c r="H993" s="29" t="n">
        <f aca="false">H994</f>
        <v>16018</v>
      </c>
    </row>
    <row r="994" customFormat="false" ht="60" hidden="false" customHeight="false" outlineLevel="0" collapsed="false">
      <c r="A994" s="19" t="s">
        <v>51</v>
      </c>
      <c r="B994" s="17" t="s">
        <v>317</v>
      </c>
      <c r="C994" s="17" t="s">
        <v>32</v>
      </c>
      <c r="D994" s="20" t="s">
        <v>52</v>
      </c>
      <c r="E994" s="24"/>
      <c r="F994" s="29" t="n">
        <f aca="false">F995</f>
        <v>14311</v>
      </c>
      <c r="G994" s="29" t="n">
        <f aca="false">G995</f>
        <v>15373</v>
      </c>
      <c r="H994" s="29" t="n">
        <f aca="false">H995</f>
        <v>16018</v>
      </c>
    </row>
    <row r="995" customFormat="false" ht="30" hidden="false" customHeight="false" outlineLevel="0" collapsed="false">
      <c r="A995" s="22" t="s">
        <v>663</v>
      </c>
      <c r="B995" s="17" t="s">
        <v>317</v>
      </c>
      <c r="C995" s="17" t="s">
        <v>32</v>
      </c>
      <c r="D995" s="20" t="s">
        <v>664</v>
      </c>
      <c r="E995" s="24"/>
      <c r="F995" s="29" t="n">
        <f aca="false">F996+F998</f>
        <v>14311</v>
      </c>
      <c r="G995" s="29" t="n">
        <f aca="false">G996+G998</f>
        <v>15373</v>
      </c>
      <c r="H995" s="29" t="n">
        <f aca="false">H996+H998</f>
        <v>16018</v>
      </c>
    </row>
    <row r="996" customFormat="false" ht="30" hidden="false" customHeight="false" outlineLevel="0" collapsed="false">
      <c r="A996" s="21" t="s">
        <v>41</v>
      </c>
      <c r="B996" s="17" t="s">
        <v>317</v>
      </c>
      <c r="C996" s="17" t="s">
        <v>32</v>
      </c>
      <c r="D996" s="20" t="s">
        <v>664</v>
      </c>
      <c r="E996" s="17" t="s">
        <v>42</v>
      </c>
      <c r="F996" s="29" t="n">
        <f aca="false">F997</f>
        <v>106</v>
      </c>
      <c r="G996" s="29" t="n">
        <f aca="false">G997</f>
        <v>114</v>
      </c>
      <c r="H996" s="29" t="n">
        <f aca="false">H997</f>
        <v>119</v>
      </c>
    </row>
    <row r="997" customFormat="false" ht="30" hidden="false" customHeight="false" outlineLevel="0" collapsed="false">
      <c r="A997" s="21" t="s">
        <v>43</v>
      </c>
      <c r="B997" s="17" t="s">
        <v>317</v>
      </c>
      <c r="C997" s="17" t="s">
        <v>32</v>
      </c>
      <c r="D997" s="20" t="s">
        <v>664</v>
      </c>
      <c r="E997" s="17" t="s">
        <v>44</v>
      </c>
      <c r="F997" s="29" t="n">
        <f aca="false">Прил_4!G806</f>
        <v>106</v>
      </c>
      <c r="G997" s="29" t="n">
        <f aca="false">Прил_4!H806</f>
        <v>114</v>
      </c>
      <c r="H997" s="29" t="n">
        <f aca="false">Прил_4!I806</f>
        <v>119</v>
      </c>
    </row>
    <row r="998" customFormat="false" ht="15" hidden="false" customHeight="false" outlineLevel="0" collapsed="false">
      <c r="A998" s="54" t="s">
        <v>166</v>
      </c>
      <c r="B998" s="17" t="s">
        <v>317</v>
      </c>
      <c r="C998" s="17" t="s">
        <v>32</v>
      </c>
      <c r="D998" s="20" t="s">
        <v>664</v>
      </c>
      <c r="E998" s="17" t="s">
        <v>167</v>
      </c>
      <c r="F998" s="29" t="n">
        <f aca="false">F999</f>
        <v>14205</v>
      </c>
      <c r="G998" s="29" t="n">
        <f aca="false">G999</f>
        <v>15259</v>
      </c>
      <c r="H998" s="29" t="n">
        <f aca="false">H999</f>
        <v>15899</v>
      </c>
    </row>
    <row r="999" customFormat="false" ht="30" hidden="false" customHeight="false" outlineLevel="0" collapsed="false">
      <c r="A999" s="28" t="s">
        <v>168</v>
      </c>
      <c r="B999" s="17" t="s">
        <v>317</v>
      </c>
      <c r="C999" s="17" t="s">
        <v>32</v>
      </c>
      <c r="D999" s="20" t="s">
        <v>664</v>
      </c>
      <c r="E999" s="17" t="s">
        <v>169</v>
      </c>
      <c r="F999" s="29" t="n">
        <f aca="false">Прил_4!G808</f>
        <v>14205</v>
      </c>
      <c r="G999" s="29" t="n">
        <f aca="false">Прил_4!H808</f>
        <v>15259</v>
      </c>
      <c r="H999" s="29" t="n">
        <f aca="false">Прил_4!I808</f>
        <v>15899</v>
      </c>
    </row>
    <row r="1000" customFormat="false" ht="15" hidden="false" customHeight="false" outlineLevel="0" collapsed="false">
      <c r="A1000" s="19" t="s">
        <v>665</v>
      </c>
      <c r="B1000" s="17" t="s">
        <v>317</v>
      </c>
      <c r="C1000" s="17" t="s">
        <v>32</v>
      </c>
      <c r="D1000" s="20" t="s">
        <v>666</v>
      </c>
      <c r="E1000" s="17"/>
      <c r="F1000" s="29" t="n">
        <f aca="false">F1001+F1006</f>
        <v>3413</v>
      </c>
      <c r="G1000" s="29" t="n">
        <f aca="false">G1001+G1006</f>
        <v>2162</v>
      </c>
      <c r="H1000" s="29" t="n">
        <f aca="false">H1001+H1006</f>
        <v>3413</v>
      </c>
    </row>
    <row r="1001" customFormat="false" ht="15" hidden="false" customHeight="false" outlineLevel="0" collapsed="false">
      <c r="A1001" s="19" t="s">
        <v>667</v>
      </c>
      <c r="B1001" s="17" t="s">
        <v>317</v>
      </c>
      <c r="C1001" s="17" t="s">
        <v>32</v>
      </c>
      <c r="D1001" s="20" t="s">
        <v>668</v>
      </c>
      <c r="E1001" s="17"/>
      <c r="F1001" s="29" t="n">
        <f aca="false">F1002</f>
        <v>464</v>
      </c>
      <c r="G1001" s="29" t="n">
        <f aca="false">G1002</f>
        <v>464</v>
      </c>
      <c r="H1001" s="29" t="n">
        <f aca="false">H1002</f>
        <v>464</v>
      </c>
    </row>
    <row r="1002" customFormat="false" ht="45" hidden="false" customHeight="false" outlineLevel="0" collapsed="false">
      <c r="A1002" s="19" t="s">
        <v>669</v>
      </c>
      <c r="B1002" s="17" t="s">
        <v>317</v>
      </c>
      <c r="C1002" s="17" t="s">
        <v>32</v>
      </c>
      <c r="D1002" s="20" t="s">
        <v>670</v>
      </c>
      <c r="E1002" s="17"/>
      <c r="F1002" s="29" t="n">
        <f aca="false">F1003</f>
        <v>464</v>
      </c>
      <c r="G1002" s="29" t="n">
        <f aca="false">G1003</f>
        <v>464</v>
      </c>
      <c r="H1002" s="29" t="n">
        <f aca="false">H1003</f>
        <v>464</v>
      </c>
    </row>
    <row r="1003" customFormat="false" ht="30" hidden="false" customHeight="false" outlineLevel="0" collapsed="false">
      <c r="A1003" s="19" t="s">
        <v>671</v>
      </c>
      <c r="B1003" s="17" t="s">
        <v>317</v>
      </c>
      <c r="C1003" s="17" t="s">
        <v>32</v>
      </c>
      <c r="D1003" s="20" t="s">
        <v>672</v>
      </c>
      <c r="E1003" s="24"/>
      <c r="F1003" s="29" t="n">
        <f aca="false">F1004</f>
        <v>464</v>
      </c>
      <c r="G1003" s="29" t="n">
        <f aca="false">G1004</f>
        <v>464</v>
      </c>
      <c r="H1003" s="29" t="n">
        <f aca="false">H1004</f>
        <v>464</v>
      </c>
    </row>
    <row r="1004" customFormat="false" ht="15" hidden="false" customHeight="false" outlineLevel="0" collapsed="false">
      <c r="A1004" s="25" t="s">
        <v>166</v>
      </c>
      <c r="B1004" s="17" t="s">
        <v>317</v>
      </c>
      <c r="C1004" s="17" t="s">
        <v>32</v>
      </c>
      <c r="D1004" s="20" t="s">
        <v>672</v>
      </c>
      <c r="E1004" s="17" t="s">
        <v>167</v>
      </c>
      <c r="F1004" s="29" t="n">
        <f aca="false">F1005</f>
        <v>464</v>
      </c>
      <c r="G1004" s="29" t="n">
        <f aca="false">G1005</f>
        <v>464</v>
      </c>
      <c r="H1004" s="29" t="n">
        <f aca="false">H1005</f>
        <v>464</v>
      </c>
    </row>
    <row r="1005" customFormat="false" ht="30" hidden="false" customHeight="false" outlineLevel="0" collapsed="false">
      <c r="A1005" s="28" t="s">
        <v>168</v>
      </c>
      <c r="B1005" s="17" t="s">
        <v>317</v>
      </c>
      <c r="C1005" s="17" t="s">
        <v>32</v>
      </c>
      <c r="D1005" s="20" t="s">
        <v>672</v>
      </c>
      <c r="E1005" s="17" t="s">
        <v>169</v>
      </c>
      <c r="F1005" s="29" t="n">
        <f aca="false">Прил_4!G814</f>
        <v>464</v>
      </c>
      <c r="G1005" s="29" t="n">
        <f aca="false">Прил_4!H814</f>
        <v>464</v>
      </c>
      <c r="H1005" s="29" t="n">
        <f aca="false">Прил_4!I814</f>
        <v>464</v>
      </c>
    </row>
    <row r="1006" customFormat="false" ht="30" hidden="false" customHeight="false" outlineLevel="0" collapsed="false">
      <c r="A1006" s="19" t="s">
        <v>673</v>
      </c>
      <c r="B1006" s="17" t="s">
        <v>317</v>
      </c>
      <c r="C1006" s="17" t="s">
        <v>32</v>
      </c>
      <c r="D1006" s="20" t="s">
        <v>674</v>
      </c>
      <c r="E1006" s="17"/>
      <c r="F1006" s="29" t="n">
        <f aca="false">F1007</f>
        <v>2949</v>
      </c>
      <c r="G1006" s="29" t="n">
        <f aca="false">G1007</f>
        <v>1698</v>
      </c>
      <c r="H1006" s="29" t="n">
        <f aca="false">H1007</f>
        <v>2949</v>
      </c>
    </row>
    <row r="1007" customFormat="false" ht="75" hidden="false" customHeight="false" outlineLevel="0" collapsed="false">
      <c r="A1007" s="23" t="s">
        <v>675</v>
      </c>
      <c r="B1007" s="17" t="s">
        <v>317</v>
      </c>
      <c r="C1007" s="17" t="s">
        <v>32</v>
      </c>
      <c r="D1007" s="20" t="s">
        <v>676</v>
      </c>
      <c r="E1007" s="17"/>
      <c r="F1007" s="29" t="n">
        <f aca="false">F1008+F1011</f>
        <v>2949</v>
      </c>
      <c r="G1007" s="29" t="n">
        <f aca="false">G1008+G1011</f>
        <v>1698</v>
      </c>
      <c r="H1007" s="29" t="n">
        <f aca="false">H1008+H1011</f>
        <v>2949</v>
      </c>
    </row>
    <row r="1008" customFormat="false" ht="60" hidden="false" customHeight="false" outlineLevel="0" collapsed="false">
      <c r="A1008" s="19" t="s">
        <v>677</v>
      </c>
      <c r="B1008" s="17" t="s">
        <v>317</v>
      </c>
      <c r="C1008" s="17" t="s">
        <v>32</v>
      </c>
      <c r="D1008" s="20" t="s">
        <v>678</v>
      </c>
      <c r="E1008" s="17"/>
      <c r="F1008" s="29" t="n">
        <f aca="false">F1009</f>
        <v>1251</v>
      </c>
      <c r="G1008" s="29" t="n">
        <f aca="false">G1009</f>
        <v>0</v>
      </c>
      <c r="H1008" s="29" t="n">
        <f aca="false">H1009</f>
        <v>1251</v>
      </c>
    </row>
    <row r="1009" customFormat="false" ht="30" hidden="false" customHeight="false" outlineLevel="0" collapsed="false">
      <c r="A1009" s="21" t="s">
        <v>410</v>
      </c>
      <c r="B1009" s="17" t="s">
        <v>317</v>
      </c>
      <c r="C1009" s="17" t="s">
        <v>32</v>
      </c>
      <c r="D1009" s="20" t="s">
        <v>678</v>
      </c>
      <c r="E1009" s="17" t="s">
        <v>411</v>
      </c>
      <c r="F1009" s="29" t="n">
        <f aca="false">F1010</f>
        <v>1251</v>
      </c>
      <c r="G1009" s="29" t="n">
        <f aca="false">G1010</f>
        <v>0</v>
      </c>
      <c r="H1009" s="29" t="n">
        <f aca="false">H1010</f>
        <v>1251</v>
      </c>
    </row>
    <row r="1010" customFormat="false" ht="15" hidden="false" customHeight="false" outlineLevel="0" collapsed="false">
      <c r="A1010" s="21" t="s">
        <v>412</v>
      </c>
      <c r="B1010" s="17" t="s">
        <v>317</v>
      </c>
      <c r="C1010" s="17" t="s">
        <v>32</v>
      </c>
      <c r="D1010" s="20" t="s">
        <v>678</v>
      </c>
      <c r="E1010" s="17" t="s">
        <v>413</v>
      </c>
      <c r="F1010" s="29" t="n">
        <f aca="false">Прил_4!G819</f>
        <v>1251</v>
      </c>
      <c r="G1010" s="29" t="n">
        <f aca="false">Прил_4!H819</f>
        <v>0</v>
      </c>
      <c r="H1010" s="29" t="n">
        <f aca="false">Прил_4!I819</f>
        <v>1251</v>
      </c>
    </row>
    <row r="1011" customFormat="false" ht="60" hidden="false" customHeight="false" outlineLevel="0" collapsed="false">
      <c r="A1011" s="19" t="s">
        <v>679</v>
      </c>
      <c r="B1011" s="17" t="s">
        <v>317</v>
      </c>
      <c r="C1011" s="17" t="s">
        <v>32</v>
      </c>
      <c r="D1011" s="20" t="s">
        <v>680</v>
      </c>
      <c r="E1011" s="17"/>
      <c r="F1011" s="29" t="n">
        <f aca="false">F1012</f>
        <v>1698</v>
      </c>
      <c r="G1011" s="29" t="n">
        <f aca="false">G1012</f>
        <v>1698</v>
      </c>
      <c r="H1011" s="29" t="n">
        <f aca="false">H1012</f>
        <v>1698</v>
      </c>
    </row>
    <row r="1012" customFormat="false" ht="30" hidden="false" customHeight="false" outlineLevel="0" collapsed="false">
      <c r="A1012" s="21" t="s">
        <v>410</v>
      </c>
      <c r="B1012" s="17" t="s">
        <v>317</v>
      </c>
      <c r="C1012" s="17" t="s">
        <v>32</v>
      </c>
      <c r="D1012" s="20" t="s">
        <v>680</v>
      </c>
      <c r="E1012" s="17" t="s">
        <v>411</v>
      </c>
      <c r="F1012" s="29" t="n">
        <f aca="false">F1013</f>
        <v>1698</v>
      </c>
      <c r="G1012" s="29" t="n">
        <f aca="false">G1013</f>
        <v>1698</v>
      </c>
      <c r="H1012" s="29" t="n">
        <f aca="false">H1013</f>
        <v>1698</v>
      </c>
    </row>
    <row r="1013" customFormat="false" ht="15" hidden="false" customHeight="false" outlineLevel="0" collapsed="false">
      <c r="A1013" s="21" t="s">
        <v>412</v>
      </c>
      <c r="B1013" s="17" t="s">
        <v>317</v>
      </c>
      <c r="C1013" s="17" t="s">
        <v>32</v>
      </c>
      <c r="D1013" s="20" t="s">
        <v>680</v>
      </c>
      <c r="E1013" s="17" t="s">
        <v>413</v>
      </c>
      <c r="F1013" s="29" t="n">
        <f aca="false">Прил_4!G822</f>
        <v>1698</v>
      </c>
      <c r="G1013" s="29" t="n">
        <f aca="false">Прил_4!H822</f>
        <v>1698</v>
      </c>
      <c r="H1013" s="29" t="n">
        <f aca="false">Прил_4!I822</f>
        <v>1698</v>
      </c>
    </row>
    <row r="1014" customFormat="false" ht="15" hidden="false" customHeight="false" outlineLevel="0" collapsed="false">
      <c r="A1014" s="25" t="s">
        <v>681</v>
      </c>
      <c r="B1014" s="17" t="s">
        <v>317</v>
      </c>
      <c r="C1014" s="17" t="s">
        <v>46</v>
      </c>
      <c r="D1014" s="51"/>
      <c r="E1014" s="51"/>
      <c r="F1014" s="29" t="n">
        <f aca="false">F1015+F1023</f>
        <v>33939.2</v>
      </c>
      <c r="G1014" s="29" t="n">
        <f aca="false">G1015+G1023</f>
        <v>32700</v>
      </c>
      <c r="H1014" s="29" t="n">
        <f aca="false">H1015+H1023</f>
        <v>31800</v>
      </c>
    </row>
    <row r="1015" customFormat="false" ht="15" hidden="false" customHeight="false" outlineLevel="0" collapsed="false">
      <c r="A1015" s="19" t="s">
        <v>113</v>
      </c>
      <c r="B1015" s="17" t="s">
        <v>317</v>
      </c>
      <c r="C1015" s="17" t="s">
        <v>46</v>
      </c>
      <c r="D1015" s="20" t="s">
        <v>114</v>
      </c>
      <c r="E1015" s="17"/>
      <c r="F1015" s="18" t="n">
        <f aca="false">F1016</f>
        <v>21519</v>
      </c>
      <c r="G1015" s="18" t="n">
        <f aca="false">G1016</f>
        <v>21519</v>
      </c>
      <c r="H1015" s="18" t="n">
        <f aca="false">H1016</f>
        <v>21519</v>
      </c>
    </row>
    <row r="1016" customFormat="false" ht="15" hidden="false" customHeight="false" outlineLevel="0" collapsed="false">
      <c r="A1016" s="19" t="s">
        <v>115</v>
      </c>
      <c r="B1016" s="17" t="s">
        <v>317</v>
      </c>
      <c r="C1016" s="17" t="s">
        <v>46</v>
      </c>
      <c r="D1016" s="20" t="s">
        <v>116</v>
      </c>
      <c r="E1016" s="17"/>
      <c r="F1016" s="18" t="n">
        <f aca="false">F1017</f>
        <v>21519</v>
      </c>
      <c r="G1016" s="18" t="n">
        <f aca="false">G1017</f>
        <v>21519</v>
      </c>
      <c r="H1016" s="18" t="n">
        <f aca="false">H1017</f>
        <v>21519</v>
      </c>
    </row>
    <row r="1017" customFormat="false" ht="45" hidden="false" customHeight="false" outlineLevel="0" collapsed="false">
      <c r="A1017" s="19" t="s">
        <v>117</v>
      </c>
      <c r="B1017" s="17" t="s">
        <v>317</v>
      </c>
      <c r="C1017" s="17" t="s">
        <v>46</v>
      </c>
      <c r="D1017" s="20" t="s">
        <v>118</v>
      </c>
      <c r="E1017" s="17"/>
      <c r="F1017" s="18" t="n">
        <f aca="false">F1018</f>
        <v>21519</v>
      </c>
      <c r="G1017" s="18" t="n">
        <f aca="false">G1018</f>
        <v>21519</v>
      </c>
      <c r="H1017" s="18" t="n">
        <f aca="false">H1018</f>
        <v>21519</v>
      </c>
    </row>
    <row r="1018" customFormat="false" ht="60" hidden="false" customHeight="false" outlineLevel="0" collapsed="false">
      <c r="A1018" s="23" t="s">
        <v>119</v>
      </c>
      <c r="B1018" s="17" t="s">
        <v>317</v>
      </c>
      <c r="C1018" s="17" t="s">
        <v>46</v>
      </c>
      <c r="D1018" s="20" t="s">
        <v>120</v>
      </c>
      <c r="E1018" s="17"/>
      <c r="F1018" s="18" t="n">
        <f aca="false">F1019+F1021</f>
        <v>21519</v>
      </c>
      <c r="G1018" s="18" t="n">
        <f aca="false">G1019+G1021</f>
        <v>21519</v>
      </c>
      <c r="H1018" s="18" t="n">
        <f aca="false">H1019+H1021</f>
        <v>21519</v>
      </c>
    </row>
    <row r="1019" customFormat="false" ht="30" hidden="false" customHeight="false" outlineLevel="0" collapsed="false">
      <c r="A1019" s="21" t="s">
        <v>41</v>
      </c>
      <c r="B1019" s="17" t="s">
        <v>317</v>
      </c>
      <c r="C1019" s="17" t="s">
        <v>46</v>
      </c>
      <c r="D1019" s="20" t="s">
        <v>120</v>
      </c>
      <c r="E1019" s="17" t="s">
        <v>42</v>
      </c>
      <c r="F1019" s="18" t="n">
        <f aca="false">F1020</f>
        <v>213</v>
      </c>
      <c r="G1019" s="18" t="n">
        <f aca="false">G1020</f>
        <v>213</v>
      </c>
      <c r="H1019" s="18" t="n">
        <f aca="false">H1020</f>
        <v>213</v>
      </c>
    </row>
    <row r="1020" customFormat="false" ht="30" hidden="false" customHeight="false" outlineLevel="0" collapsed="false">
      <c r="A1020" s="21" t="s">
        <v>43</v>
      </c>
      <c r="B1020" s="17" t="s">
        <v>317</v>
      </c>
      <c r="C1020" s="17" t="s">
        <v>46</v>
      </c>
      <c r="D1020" s="20" t="s">
        <v>120</v>
      </c>
      <c r="E1020" s="17" t="s">
        <v>44</v>
      </c>
      <c r="F1020" s="18" t="n">
        <f aca="false">Прил_4!G1141</f>
        <v>213</v>
      </c>
      <c r="G1020" s="18" t="n">
        <f aca="false">Прил_4!H1141</f>
        <v>213</v>
      </c>
      <c r="H1020" s="18" t="n">
        <f aca="false">Прил_4!I1141</f>
        <v>213</v>
      </c>
    </row>
    <row r="1021" customFormat="false" ht="15" hidden="false" customHeight="false" outlineLevel="0" collapsed="false">
      <c r="A1021" s="25" t="s">
        <v>166</v>
      </c>
      <c r="B1021" s="17" t="s">
        <v>317</v>
      </c>
      <c r="C1021" s="17" t="s">
        <v>46</v>
      </c>
      <c r="D1021" s="20" t="s">
        <v>120</v>
      </c>
      <c r="E1021" s="17" t="s">
        <v>167</v>
      </c>
      <c r="F1021" s="18" t="n">
        <f aca="false">F1022</f>
        <v>21306</v>
      </c>
      <c r="G1021" s="18" t="n">
        <f aca="false">G1022</f>
        <v>21306</v>
      </c>
      <c r="H1021" s="18" t="n">
        <f aca="false">H1022</f>
        <v>21306</v>
      </c>
    </row>
    <row r="1022" customFormat="false" ht="30" hidden="false" customHeight="false" outlineLevel="0" collapsed="false">
      <c r="A1022" s="28" t="s">
        <v>168</v>
      </c>
      <c r="B1022" s="17" t="s">
        <v>317</v>
      </c>
      <c r="C1022" s="17" t="s">
        <v>46</v>
      </c>
      <c r="D1022" s="20" t="s">
        <v>120</v>
      </c>
      <c r="E1022" s="17" t="s">
        <v>169</v>
      </c>
      <c r="F1022" s="18" t="n">
        <f aca="false">Прил_4!G1143</f>
        <v>21306</v>
      </c>
      <c r="G1022" s="18" t="n">
        <f aca="false">Прил_4!H1143</f>
        <v>21306</v>
      </c>
      <c r="H1022" s="18" t="n">
        <f aca="false">Прил_4!I1143</f>
        <v>21306</v>
      </c>
    </row>
    <row r="1023" customFormat="false" ht="15" hidden="false" customHeight="false" outlineLevel="0" collapsed="false">
      <c r="A1023" s="19" t="s">
        <v>665</v>
      </c>
      <c r="B1023" s="17" t="s">
        <v>317</v>
      </c>
      <c r="C1023" s="17" t="s">
        <v>46</v>
      </c>
      <c r="D1023" s="20" t="s">
        <v>666</v>
      </c>
      <c r="E1023" s="17"/>
      <c r="F1023" s="18" t="n">
        <f aca="false">F1024+F1032</f>
        <v>12420.2</v>
      </c>
      <c r="G1023" s="18" t="n">
        <f aca="false">G1024+G1032</f>
        <v>11181</v>
      </c>
      <c r="H1023" s="18" t="n">
        <f aca="false">H1024+H1032</f>
        <v>10281</v>
      </c>
    </row>
    <row r="1024" customFormat="false" ht="15" hidden="false" customHeight="false" outlineLevel="0" collapsed="false">
      <c r="A1024" s="19" t="s">
        <v>682</v>
      </c>
      <c r="B1024" s="17" t="s">
        <v>317</v>
      </c>
      <c r="C1024" s="17" t="s">
        <v>46</v>
      </c>
      <c r="D1024" s="20" t="s">
        <v>683</v>
      </c>
      <c r="E1024" s="17"/>
      <c r="F1024" s="29" t="n">
        <f aca="false">F1025</f>
        <v>1320.2</v>
      </c>
      <c r="G1024" s="29" t="n">
        <f aca="false">G1025</f>
        <v>2406</v>
      </c>
      <c r="H1024" s="29" t="n">
        <f aca="false">H1025</f>
        <v>2406</v>
      </c>
    </row>
    <row r="1025" customFormat="false" ht="60" hidden="false" customHeight="false" outlineLevel="0" collapsed="false">
      <c r="A1025" s="55" t="s">
        <v>684</v>
      </c>
      <c r="B1025" s="17" t="s">
        <v>317</v>
      </c>
      <c r="C1025" s="17" t="s">
        <v>46</v>
      </c>
      <c r="D1025" s="20" t="s">
        <v>685</v>
      </c>
      <c r="E1025" s="51"/>
      <c r="F1025" s="29" t="n">
        <f aca="false">F1026+F1029</f>
        <v>1320.2</v>
      </c>
      <c r="G1025" s="29" t="n">
        <f aca="false">G1026+G1029</f>
        <v>2406</v>
      </c>
      <c r="H1025" s="29" t="n">
        <f aca="false">H1026+H1029</f>
        <v>2406</v>
      </c>
    </row>
    <row r="1026" customFormat="false" ht="30" hidden="false" customHeight="false" outlineLevel="0" collapsed="false">
      <c r="A1026" s="19" t="s">
        <v>686</v>
      </c>
      <c r="B1026" s="17" t="s">
        <v>317</v>
      </c>
      <c r="C1026" s="17" t="s">
        <v>46</v>
      </c>
      <c r="D1026" s="20" t="s">
        <v>687</v>
      </c>
      <c r="E1026" s="51"/>
      <c r="F1026" s="29" t="n">
        <f aca="false">F1027</f>
        <v>164.5</v>
      </c>
      <c r="G1026" s="29" t="n">
        <f aca="false">G1027</f>
        <v>2406</v>
      </c>
      <c r="H1026" s="29" t="n">
        <f aca="false">H1027</f>
        <v>2406</v>
      </c>
    </row>
    <row r="1027" customFormat="false" ht="15" hidden="false" customHeight="false" outlineLevel="0" collapsed="false">
      <c r="A1027" s="25" t="s">
        <v>166</v>
      </c>
      <c r="B1027" s="17" t="s">
        <v>317</v>
      </c>
      <c r="C1027" s="17" t="s">
        <v>46</v>
      </c>
      <c r="D1027" s="20" t="s">
        <v>687</v>
      </c>
      <c r="E1027" s="17" t="s">
        <v>167</v>
      </c>
      <c r="F1027" s="29" t="n">
        <f aca="false">F1028</f>
        <v>164.5</v>
      </c>
      <c r="G1027" s="29" t="n">
        <f aca="false">G1028</f>
        <v>2406</v>
      </c>
      <c r="H1027" s="29" t="n">
        <f aca="false">H1028</f>
        <v>2406</v>
      </c>
    </row>
    <row r="1028" customFormat="false" ht="30" hidden="false" customHeight="false" outlineLevel="0" collapsed="false">
      <c r="A1028" s="28" t="s">
        <v>168</v>
      </c>
      <c r="B1028" s="17" t="s">
        <v>317</v>
      </c>
      <c r="C1028" s="17" t="s">
        <v>46</v>
      </c>
      <c r="D1028" s="20" t="s">
        <v>687</v>
      </c>
      <c r="E1028" s="17" t="s">
        <v>169</v>
      </c>
      <c r="F1028" s="29" t="n">
        <f aca="false">Прил_4!G829</f>
        <v>164.5</v>
      </c>
      <c r="G1028" s="29" t="n">
        <f aca="false">Прил_4!H829</f>
        <v>2406</v>
      </c>
      <c r="H1028" s="29" t="n">
        <f aca="false">Прил_4!I829</f>
        <v>2406</v>
      </c>
    </row>
    <row r="1029" customFormat="false" ht="15" hidden="false" customHeight="false" outlineLevel="0" collapsed="false">
      <c r="A1029" s="19" t="s">
        <v>688</v>
      </c>
      <c r="B1029" s="17" t="s">
        <v>317</v>
      </c>
      <c r="C1029" s="17" t="s">
        <v>46</v>
      </c>
      <c r="D1029" s="20" t="s">
        <v>689</v>
      </c>
      <c r="E1029" s="51"/>
      <c r="F1029" s="29" t="n">
        <f aca="false">F1030</f>
        <v>1155.7</v>
      </c>
      <c r="G1029" s="29" t="n">
        <f aca="false">G1030</f>
        <v>0</v>
      </c>
      <c r="H1029" s="29" t="n">
        <f aca="false">H1030</f>
        <v>0</v>
      </c>
    </row>
    <row r="1030" customFormat="false" ht="15" hidden="false" customHeight="false" outlineLevel="0" collapsed="false">
      <c r="A1030" s="25" t="s">
        <v>166</v>
      </c>
      <c r="B1030" s="17" t="s">
        <v>317</v>
      </c>
      <c r="C1030" s="17" t="s">
        <v>46</v>
      </c>
      <c r="D1030" s="20" t="s">
        <v>689</v>
      </c>
      <c r="E1030" s="17" t="s">
        <v>167</v>
      </c>
      <c r="F1030" s="29" t="n">
        <f aca="false">F1031</f>
        <v>1155.7</v>
      </c>
      <c r="G1030" s="29" t="n">
        <f aca="false">G1031</f>
        <v>0</v>
      </c>
      <c r="H1030" s="29" t="n">
        <f aca="false">H1031</f>
        <v>0</v>
      </c>
    </row>
    <row r="1031" customFormat="false" ht="30" hidden="false" customHeight="false" outlineLevel="0" collapsed="false">
      <c r="A1031" s="28" t="s">
        <v>168</v>
      </c>
      <c r="B1031" s="17" t="s">
        <v>317</v>
      </c>
      <c r="C1031" s="17" t="s">
        <v>46</v>
      </c>
      <c r="D1031" s="20" t="s">
        <v>689</v>
      </c>
      <c r="E1031" s="17" t="s">
        <v>169</v>
      </c>
      <c r="F1031" s="29" t="n">
        <f aca="false">Прил_4!G832</f>
        <v>1155.7</v>
      </c>
      <c r="G1031" s="29" t="n">
        <f aca="false">Прил_4!H832</f>
        <v>0</v>
      </c>
      <c r="H1031" s="29" t="n">
        <f aca="false">Прил_4!I832</f>
        <v>0</v>
      </c>
    </row>
    <row r="1032" customFormat="false" ht="45" hidden="false" customHeight="false" outlineLevel="0" collapsed="false">
      <c r="A1032" s="19" t="s">
        <v>690</v>
      </c>
      <c r="B1032" s="17" t="s">
        <v>317</v>
      </c>
      <c r="C1032" s="17" t="s">
        <v>46</v>
      </c>
      <c r="D1032" s="20" t="s">
        <v>691</v>
      </c>
      <c r="E1032" s="51"/>
      <c r="F1032" s="29" t="n">
        <f aca="false">F1033</f>
        <v>11100</v>
      </c>
      <c r="G1032" s="29" t="n">
        <f aca="false">G1033</f>
        <v>8775</v>
      </c>
      <c r="H1032" s="29" t="n">
        <f aca="false">H1033</f>
        <v>7875</v>
      </c>
    </row>
    <row r="1033" customFormat="false" ht="60" hidden="false" customHeight="false" outlineLevel="0" collapsed="false">
      <c r="A1033" s="19" t="s">
        <v>692</v>
      </c>
      <c r="B1033" s="17" t="s">
        <v>317</v>
      </c>
      <c r="C1033" s="17" t="s">
        <v>46</v>
      </c>
      <c r="D1033" s="20" t="s">
        <v>693</v>
      </c>
      <c r="E1033" s="51"/>
      <c r="F1033" s="29" t="n">
        <f aca="false">F1034+F1037</f>
        <v>11100</v>
      </c>
      <c r="G1033" s="29" t="n">
        <f aca="false">G1034+G1037</f>
        <v>8775</v>
      </c>
      <c r="H1033" s="29" t="n">
        <f aca="false">H1034+H1037</f>
        <v>7875</v>
      </c>
    </row>
    <row r="1034" customFormat="false" ht="60" hidden="false" customHeight="false" outlineLevel="0" collapsed="false">
      <c r="A1034" s="19" t="s">
        <v>694</v>
      </c>
      <c r="B1034" s="17" t="s">
        <v>317</v>
      </c>
      <c r="C1034" s="17" t="s">
        <v>46</v>
      </c>
      <c r="D1034" s="20" t="s">
        <v>695</v>
      </c>
      <c r="E1034" s="51"/>
      <c r="F1034" s="29" t="n">
        <f aca="false">F1035</f>
        <v>10500</v>
      </c>
      <c r="G1034" s="29" t="n">
        <f aca="false">G1035</f>
        <v>7875</v>
      </c>
      <c r="H1034" s="29" t="n">
        <f aca="false">H1035</f>
        <v>7875</v>
      </c>
    </row>
    <row r="1035" customFormat="false" ht="30" hidden="false" customHeight="false" outlineLevel="0" collapsed="false">
      <c r="A1035" s="21" t="s">
        <v>410</v>
      </c>
      <c r="B1035" s="17" t="s">
        <v>317</v>
      </c>
      <c r="C1035" s="17" t="s">
        <v>46</v>
      </c>
      <c r="D1035" s="20" t="s">
        <v>695</v>
      </c>
      <c r="E1035" s="17" t="s">
        <v>411</v>
      </c>
      <c r="F1035" s="29" t="n">
        <f aca="false">F1036</f>
        <v>10500</v>
      </c>
      <c r="G1035" s="29" t="n">
        <f aca="false">G1036</f>
        <v>7875</v>
      </c>
      <c r="H1035" s="29" t="n">
        <f aca="false">H1036</f>
        <v>7875</v>
      </c>
    </row>
    <row r="1036" customFormat="false" ht="15" hidden="false" customHeight="false" outlineLevel="0" collapsed="false">
      <c r="A1036" s="21" t="s">
        <v>412</v>
      </c>
      <c r="B1036" s="17" t="s">
        <v>317</v>
      </c>
      <c r="C1036" s="17" t="s">
        <v>46</v>
      </c>
      <c r="D1036" s="20" t="s">
        <v>695</v>
      </c>
      <c r="E1036" s="17" t="s">
        <v>413</v>
      </c>
      <c r="F1036" s="29" t="n">
        <f aca="false">Прил_4!G837</f>
        <v>10500</v>
      </c>
      <c r="G1036" s="29" t="n">
        <f aca="false">Прил_4!H837</f>
        <v>7875</v>
      </c>
      <c r="H1036" s="29" t="n">
        <f aca="false">Прил_4!I837</f>
        <v>7875</v>
      </c>
    </row>
    <row r="1037" customFormat="false" ht="75" hidden="false" customHeight="false" outlineLevel="0" collapsed="false">
      <c r="A1037" s="19" t="s">
        <v>696</v>
      </c>
      <c r="B1037" s="17" t="s">
        <v>317</v>
      </c>
      <c r="C1037" s="17" t="s">
        <v>46</v>
      </c>
      <c r="D1037" s="20" t="s">
        <v>697</v>
      </c>
      <c r="E1037" s="51"/>
      <c r="F1037" s="29" t="n">
        <f aca="false">F1038</f>
        <v>600</v>
      </c>
      <c r="G1037" s="29" t="n">
        <f aca="false">G1038</f>
        <v>900</v>
      </c>
      <c r="H1037" s="29" t="n">
        <f aca="false">H1038</f>
        <v>0</v>
      </c>
    </row>
    <row r="1038" customFormat="false" ht="30" hidden="false" customHeight="false" outlineLevel="0" collapsed="false">
      <c r="A1038" s="21" t="s">
        <v>410</v>
      </c>
      <c r="B1038" s="17" t="s">
        <v>317</v>
      </c>
      <c r="C1038" s="17" t="s">
        <v>46</v>
      </c>
      <c r="D1038" s="20" t="s">
        <v>697</v>
      </c>
      <c r="E1038" s="51" t="s">
        <v>411</v>
      </c>
      <c r="F1038" s="29" t="n">
        <f aca="false">F1039</f>
        <v>600</v>
      </c>
      <c r="G1038" s="29" t="n">
        <f aca="false">G1039</f>
        <v>900</v>
      </c>
      <c r="H1038" s="29" t="n">
        <f aca="false">H1039</f>
        <v>0</v>
      </c>
    </row>
    <row r="1039" customFormat="false" ht="15" hidden="false" customHeight="false" outlineLevel="0" collapsed="false">
      <c r="A1039" s="21" t="s">
        <v>412</v>
      </c>
      <c r="B1039" s="17" t="s">
        <v>317</v>
      </c>
      <c r="C1039" s="17" t="s">
        <v>46</v>
      </c>
      <c r="D1039" s="20" t="s">
        <v>697</v>
      </c>
      <c r="E1039" s="51" t="s">
        <v>413</v>
      </c>
      <c r="F1039" s="29" t="n">
        <f aca="false">Прил_4!G840</f>
        <v>600</v>
      </c>
      <c r="G1039" s="29" t="n">
        <f aca="false">Прил_4!H840</f>
        <v>900</v>
      </c>
      <c r="H1039" s="29" t="n">
        <f aca="false">Прил_4!I840</f>
        <v>0</v>
      </c>
    </row>
    <row r="1040" customFormat="false" ht="15.6" hidden="false" customHeight="false" outlineLevel="0" collapsed="false">
      <c r="A1040" s="13" t="s">
        <v>698</v>
      </c>
      <c r="B1040" s="14" t="s">
        <v>98</v>
      </c>
      <c r="C1040" s="14"/>
      <c r="D1040" s="14"/>
      <c r="E1040" s="14"/>
      <c r="F1040" s="15" t="n">
        <f aca="false">F1041+F1059</f>
        <v>73186.5</v>
      </c>
      <c r="G1040" s="15" t="n">
        <f aca="false">G1041+G1059</f>
        <v>64924</v>
      </c>
      <c r="H1040" s="15" t="n">
        <f aca="false">H1041+H1059</f>
        <v>70106</v>
      </c>
    </row>
    <row r="1041" customFormat="false" ht="15" hidden="false" customHeight="false" outlineLevel="0" collapsed="false">
      <c r="A1041" s="25" t="s">
        <v>699</v>
      </c>
      <c r="B1041" s="17" t="s">
        <v>98</v>
      </c>
      <c r="C1041" s="17" t="s">
        <v>16</v>
      </c>
      <c r="D1041" s="17"/>
      <c r="E1041" s="17"/>
      <c r="F1041" s="18" t="n">
        <f aca="false">F1042+F1053</f>
        <v>11502.4</v>
      </c>
      <c r="G1041" s="18" t="n">
        <f aca="false">G1042+G1053</f>
        <v>10535</v>
      </c>
      <c r="H1041" s="18" t="n">
        <f aca="false">H1042+H1053</f>
        <v>11344</v>
      </c>
    </row>
    <row r="1042" customFormat="false" ht="15" hidden="false" customHeight="false" outlineLevel="0" collapsed="false">
      <c r="A1042" s="19" t="s">
        <v>700</v>
      </c>
      <c r="B1042" s="17" t="s">
        <v>98</v>
      </c>
      <c r="C1042" s="17" t="s">
        <v>16</v>
      </c>
      <c r="D1042" s="20" t="s">
        <v>701</v>
      </c>
      <c r="E1042" s="17"/>
      <c r="F1042" s="18" t="n">
        <f aca="false">F1043</f>
        <v>10310.2</v>
      </c>
      <c r="G1042" s="18" t="n">
        <f aca="false">G1043</f>
        <v>10535</v>
      </c>
      <c r="H1042" s="18" t="n">
        <f aca="false">H1043</f>
        <v>11344</v>
      </c>
    </row>
    <row r="1043" customFormat="false" ht="15" hidden="false" customHeight="false" outlineLevel="0" collapsed="false">
      <c r="A1043" s="19" t="s">
        <v>702</v>
      </c>
      <c r="B1043" s="17" t="s">
        <v>98</v>
      </c>
      <c r="C1043" s="17" t="s">
        <v>16</v>
      </c>
      <c r="D1043" s="20" t="s">
        <v>703</v>
      </c>
      <c r="E1043" s="17"/>
      <c r="F1043" s="18" t="n">
        <f aca="false">F1044</f>
        <v>10310.2</v>
      </c>
      <c r="G1043" s="18" t="n">
        <f aca="false">G1044</f>
        <v>10535</v>
      </c>
      <c r="H1043" s="18" t="n">
        <f aca="false">H1044</f>
        <v>11344</v>
      </c>
    </row>
    <row r="1044" customFormat="false" ht="45" hidden="false" customHeight="false" outlineLevel="0" collapsed="false">
      <c r="A1044" s="19" t="s">
        <v>704</v>
      </c>
      <c r="B1044" s="17" t="s">
        <v>98</v>
      </c>
      <c r="C1044" s="17" t="s">
        <v>16</v>
      </c>
      <c r="D1044" s="20" t="s">
        <v>705</v>
      </c>
      <c r="E1044" s="17"/>
      <c r="F1044" s="18" t="n">
        <f aca="false">F1045+F1050</f>
        <v>10310.2</v>
      </c>
      <c r="G1044" s="18" t="n">
        <f aca="false">G1045+G1050</f>
        <v>10535</v>
      </c>
      <c r="H1044" s="18" t="n">
        <f aca="false">H1045+H1050</f>
        <v>11344</v>
      </c>
    </row>
    <row r="1045" customFormat="false" ht="30" hidden="false" customHeight="false" outlineLevel="0" collapsed="false">
      <c r="A1045" s="22" t="s">
        <v>706</v>
      </c>
      <c r="B1045" s="17" t="s">
        <v>98</v>
      </c>
      <c r="C1045" s="17" t="s">
        <v>16</v>
      </c>
      <c r="D1045" s="20" t="s">
        <v>707</v>
      </c>
      <c r="E1045" s="17"/>
      <c r="F1045" s="18" t="n">
        <f aca="false">F1046+F1048</f>
        <v>2496.9</v>
      </c>
      <c r="G1045" s="18" t="n">
        <f aca="false">G1046+G1048</f>
        <v>2600</v>
      </c>
      <c r="H1045" s="18" t="n">
        <f aca="false">H1046+H1048</f>
        <v>3188</v>
      </c>
    </row>
    <row r="1046" customFormat="false" ht="30" hidden="false" customHeight="false" outlineLevel="0" collapsed="false">
      <c r="A1046" s="21" t="s">
        <v>41</v>
      </c>
      <c r="B1046" s="17" t="s">
        <v>98</v>
      </c>
      <c r="C1046" s="17" t="s">
        <v>16</v>
      </c>
      <c r="D1046" s="20" t="s">
        <v>707</v>
      </c>
      <c r="E1046" s="17" t="s">
        <v>42</v>
      </c>
      <c r="F1046" s="18" t="n">
        <f aca="false">F1047</f>
        <v>426</v>
      </c>
      <c r="G1046" s="18" t="n">
        <f aca="false">G1047</f>
        <v>500</v>
      </c>
      <c r="H1046" s="18" t="n">
        <f aca="false">H1047</f>
        <v>544</v>
      </c>
    </row>
    <row r="1047" customFormat="false" ht="30" hidden="false" customHeight="false" outlineLevel="0" collapsed="false">
      <c r="A1047" s="21" t="s">
        <v>43</v>
      </c>
      <c r="B1047" s="17" t="s">
        <v>98</v>
      </c>
      <c r="C1047" s="17" t="s">
        <v>16</v>
      </c>
      <c r="D1047" s="20" t="s">
        <v>707</v>
      </c>
      <c r="E1047" s="17" t="s">
        <v>44</v>
      </c>
      <c r="F1047" s="18" t="n">
        <f aca="false">Прил_4!G848</f>
        <v>426</v>
      </c>
      <c r="G1047" s="18" t="n">
        <f aca="false">Прил_4!H848</f>
        <v>500</v>
      </c>
      <c r="H1047" s="18" t="n">
        <f aca="false">Прил_4!I848</f>
        <v>544</v>
      </c>
    </row>
    <row r="1048" customFormat="false" ht="30" hidden="false" customHeight="false" outlineLevel="0" collapsed="false">
      <c r="A1048" s="21" t="s">
        <v>137</v>
      </c>
      <c r="B1048" s="17" t="s">
        <v>98</v>
      </c>
      <c r="C1048" s="17" t="s">
        <v>16</v>
      </c>
      <c r="D1048" s="20" t="s">
        <v>707</v>
      </c>
      <c r="E1048" s="17" t="s">
        <v>138</v>
      </c>
      <c r="F1048" s="18" t="n">
        <f aca="false">F1049</f>
        <v>2070.9</v>
      </c>
      <c r="G1048" s="18" t="n">
        <f aca="false">G1049</f>
        <v>2100</v>
      </c>
      <c r="H1048" s="18" t="n">
        <f aca="false">H1049</f>
        <v>2644</v>
      </c>
    </row>
    <row r="1049" customFormat="false" ht="15" hidden="false" customHeight="false" outlineLevel="0" collapsed="false">
      <c r="A1049" s="21" t="s">
        <v>139</v>
      </c>
      <c r="B1049" s="17" t="s">
        <v>98</v>
      </c>
      <c r="C1049" s="17" t="s">
        <v>16</v>
      </c>
      <c r="D1049" s="20" t="s">
        <v>707</v>
      </c>
      <c r="E1049" s="17" t="s">
        <v>140</v>
      </c>
      <c r="F1049" s="18" t="n">
        <f aca="false">Прил_4!G850</f>
        <v>2070.9</v>
      </c>
      <c r="G1049" s="18" t="n">
        <f aca="false">Прил_4!H850</f>
        <v>2100</v>
      </c>
      <c r="H1049" s="18" t="n">
        <f aca="false">Прил_4!I850</f>
        <v>2644</v>
      </c>
    </row>
    <row r="1050" customFormat="false" ht="45" hidden="false" customHeight="false" outlineLevel="0" collapsed="false">
      <c r="A1050" s="21" t="s">
        <v>708</v>
      </c>
      <c r="B1050" s="17" t="s">
        <v>98</v>
      </c>
      <c r="C1050" s="17" t="s">
        <v>16</v>
      </c>
      <c r="D1050" s="20" t="s">
        <v>709</v>
      </c>
      <c r="E1050" s="17"/>
      <c r="F1050" s="18" t="n">
        <f aca="false">F1051</f>
        <v>7813.3</v>
      </c>
      <c r="G1050" s="18" t="n">
        <f aca="false">G1051</f>
        <v>7935</v>
      </c>
      <c r="H1050" s="18" t="n">
        <f aca="false">H1051</f>
        <v>8156</v>
      </c>
    </row>
    <row r="1051" customFormat="false" ht="30" hidden="false" customHeight="false" outlineLevel="0" collapsed="false">
      <c r="A1051" s="21" t="s">
        <v>137</v>
      </c>
      <c r="B1051" s="17" t="s">
        <v>98</v>
      </c>
      <c r="C1051" s="17" t="s">
        <v>16</v>
      </c>
      <c r="D1051" s="20" t="s">
        <v>709</v>
      </c>
      <c r="E1051" s="17" t="s">
        <v>138</v>
      </c>
      <c r="F1051" s="18" t="n">
        <f aca="false">F1052</f>
        <v>7813.3</v>
      </c>
      <c r="G1051" s="18" t="n">
        <f aca="false">G1052</f>
        <v>7935</v>
      </c>
      <c r="H1051" s="18" t="n">
        <f aca="false">H1052</f>
        <v>8156</v>
      </c>
    </row>
    <row r="1052" customFormat="false" ht="15" hidden="false" customHeight="false" outlineLevel="0" collapsed="false">
      <c r="A1052" s="21" t="s">
        <v>139</v>
      </c>
      <c r="B1052" s="17" t="s">
        <v>98</v>
      </c>
      <c r="C1052" s="17" t="s">
        <v>16</v>
      </c>
      <c r="D1052" s="20" t="s">
        <v>709</v>
      </c>
      <c r="E1052" s="17" t="s">
        <v>140</v>
      </c>
      <c r="F1052" s="18" t="n">
        <f aca="false">Прил_4!G853</f>
        <v>7813.3</v>
      </c>
      <c r="G1052" s="18" t="n">
        <f aca="false">Прил_4!H853</f>
        <v>7935</v>
      </c>
      <c r="H1052" s="18" t="n">
        <f aca="false">Прил_4!I853</f>
        <v>8156</v>
      </c>
    </row>
    <row r="1053" customFormat="false" ht="15" hidden="false" customHeight="false" outlineLevel="0" collapsed="false">
      <c r="A1053" s="19" t="s">
        <v>81</v>
      </c>
      <c r="B1053" s="17" t="s">
        <v>98</v>
      </c>
      <c r="C1053" s="17" t="s">
        <v>16</v>
      </c>
      <c r="D1053" s="20" t="s">
        <v>82</v>
      </c>
      <c r="E1053" s="17"/>
      <c r="F1053" s="18" t="n">
        <f aca="false">F1054</f>
        <v>1192.2</v>
      </c>
      <c r="G1053" s="18" t="n">
        <f aca="false">G1054</f>
        <v>0</v>
      </c>
      <c r="H1053" s="18" t="n">
        <f aca="false">H1054</f>
        <v>0</v>
      </c>
    </row>
    <row r="1054" customFormat="false" ht="15" hidden="false" customHeight="false" outlineLevel="0" collapsed="false">
      <c r="A1054" s="19" t="s">
        <v>83</v>
      </c>
      <c r="B1054" s="17" t="s">
        <v>98</v>
      </c>
      <c r="C1054" s="17" t="s">
        <v>16</v>
      </c>
      <c r="D1054" s="20" t="s">
        <v>84</v>
      </c>
      <c r="E1054" s="17"/>
      <c r="F1054" s="18" t="n">
        <f aca="false">F1057+F1055</f>
        <v>1192.2</v>
      </c>
      <c r="G1054" s="18" t="n">
        <f aca="false">G1057+G1055</f>
        <v>0</v>
      </c>
      <c r="H1054" s="18" t="n">
        <f aca="false">H1057+H1055</f>
        <v>0</v>
      </c>
    </row>
    <row r="1055" customFormat="false" ht="30" hidden="false" customHeight="false" outlineLevel="0" collapsed="false">
      <c r="A1055" s="21" t="s">
        <v>41</v>
      </c>
      <c r="B1055" s="17" t="s">
        <v>98</v>
      </c>
      <c r="C1055" s="17" t="s">
        <v>16</v>
      </c>
      <c r="D1055" s="20" t="s">
        <v>84</v>
      </c>
      <c r="E1055" s="17" t="s">
        <v>42</v>
      </c>
      <c r="F1055" s="18" t="n">
        <f aca="false">F1056</f>
        <v>244.3</v>
      </c>
      <c r="G1055" s="18" t="n">
        <f aca="false">G1056</f>
        <v>0</v>
      </c>
      <c r="H1055" s="18" t="n">
        <f aca="false">H1056</f>
        <v>0</v>
      </c>
    </row>
    <row r="1056" customFormat="false" ht="30" hidden="false" customHeight="false" outlineLevel="0" collapsed="false">
      <c r="A1056" s="21" t="s">
        <v>43</v>
      </c>
      <c r="B1056" s="17" t="s">
        <v>98</v>
      </c>
      <c r="C1056" s="17" t="s">
        <v>16</v>
      </c>
      <c r="D1056" s="20" t="s">
        <v>84</v>
      </c>
      <c r="E1056" s="17" t="s">
        <v>44</v>
      </c>
      <c r="F1056" s="18" t="n">
        <f aca="false">Прил_4!G857</f>
        <v>244.3</v>
      </c>
      <c r="G1056" s="18" t="n">
        <f aca="false">Прил_4!H857</f>
        <v>0</v>
      </c>
      <c r="H1056" s="18" t="n">
        <f aca="false">Прил_4!I857</f>
        <v>0</v>
      </c>
    </row>
    <row r="1057" customFormat="false" ht="30" hidden="false" customHeight="false" outlineLevel="0" collapsed="false">
      <c r="A1057" s="21" t="s">
        <v>410</v>
      </c>
      <c r="B1057" s="17" t="s">
        <v>98</v>
      </c>
      <c r="C1057" s="17" t="s">
        <v>16</v>
      </c>
      <c r="D1057" s="20" t="s">
        <v>84</v>
      </c>
      <c r="E1057" s="17" t="s">
        <v>411</v>
      </c>
      <c r="F1057" s="18" t="n">
        <f aca="false">F1058</f>
        <v>947.9</v>
      </c>
      <c r="G1057" s="18" t="n">
        <f aca="false">G1058</f>
        <v>0</v>
      </c>
      <c r="H1057" s="18" t="n">
        <f aca="false">H1058</f>
        <v>0</v>
      </c>
    </row>
    <row r="1058" customFormat="false" ht="15" hidden="false" customHeight="false" outlineLevel="0" collapsed="false">
      <c r="A1058" s="21" t="s">
        <v>412</v>
      </c>
      <c r="B1058" s="17" t="s">
        <v>98</v>
      </c>
      <c r="C1058" s="17" t="s">
        <v>16</v>
      </c>
      <c r="D1058" s="20" t="s">
        <v>84</v>
      </c>
      <c r="E1058" s="17" t="s">
        <v>413</v>
      </c>
      <c r="F1058" s="18" t="n">
        <f aca="false">Прил_4!G859</f>
        <v>947.9</v>
      </c>
      <c r="G1058" s="18" t="n">
        <f aca="false">Прил_4!H859</f>
        <v>0</v>
      </c>
      <c r="H1058" s="18" t="n">
        <f aca="false">Прил_4!I859</f>
        <v>0</v>
      </c>
    </row>
    <row r="1059" customFormat="false" ht="15" hidden="false" customHeight="false" outlineLevel="0" collapsed="false">
      <c r="A1059" s="21" t="s">
        <v>710</v>
      </c>
      <c r="B1059" s="17" t="s">
        <v>98</v>
      </c>
      <c r="C1059" s="17" t="s">
        <v>32</v>
      </c>
      <c r="D1059" s="17"/>
      <c r="E1059" s="17"/>
      <c r="F1059" s="18" t="n">
        <f aca="false">F1060+F1069+F1085+F1091</f>
        <v>61684.1</v>
      </c>
      <c r="G1059" s="18" t="n">
        <f aca="false">G1060+G1069+G1085+G1091</f>
        <v>54389</v>
      </c>
      <c r="H1059" s="18" t="n">
        <f aca="false">H1060+H1069+H1085+H1091</f>
        <v>58762</v>
      </c>
    </row>
    <row r="1060" customFormat="false" ht="15" hidden="false" customHeight="false" outlineLevel="0" collapsed="false">
      <c r="A1060" s="19" t="s">
        <v>700</v>
      </c>
      <c r="B1060" s="17" t="s">
        <v>98</v>
      </c>
      <c r="C1060" s="17" t="s">
        <v>32</v>
      </c>
      <c r="D1060" s="20" t="s">
        <v>701</v>
      </c>
      <c r="E1060" s="17"/>
      <c r="F1060" s="18" t="n">
        <f aca="false">F1061</f>
        <v>56909.8</v>
      </c>
      <c r="G1060" s="18" t="n">
        <f aca="false">G1061</f>
        <v>54159</v>
      </c>
      <c r="H1060" s="18" t="n">
        <f aca="false">H1061</f>
        <v>58552</v>
      </c>
    </row>
    <row r="1061" customFormat="false" ht="15" hidden="false" customHeight="false" outlineLevel="0" collapsed="false">
      <c r="A1061" s="19" t="s">
        <v>711</v>
      </c>
      <c r="B1061" s="17" t="s">
        <v>98</v>
      </c>
      <c r="C1061" s="17" t="s">
        <v>32</v>
      </c>
      <c r="D1061" s="20" t="s">
        <v>712</v>
      </c>
      <c r="E1061" s="17"/>
      <c r="F1061" s="18" t="n">
        <f aca="false">F1062</f>
        <v>56909.8</v>
      </c>
      <c r="G1061" s="18" t="n">
        <f aca="false">G1062</f>
        <v>54159</v>
      </c>
      <c r="H1061" s="18" t="n">
        <f aca="false">H1062</f>
        <v>58552</v>
      </c>
    </row>
    <row r="1062" customFormat="false" ht="30" hidden="false" customHeight="false" outlineLevel="0" collapsed="false">
      <c r="A1062" s="19" t="s">
        <v>713</v>
      </c>
      <c r="B1062" s="17" t="s">
        <v>98</v>
      </c>
      <c r="C1062" s="17" t="s">
        <v>32</v>
      </c>
      <c r="D1062" s="20" t="s">
        <v>714</v>
      </c>
      <c r="E1062" s="24"/>
      <c r="F1062" s="18" t="n">
        <f aca="false">F1063+F1066</f>
        <v>56909.8</v>
      </c>
      <c r="G1062" s="18" t="n">
        <f aca="false">G1063+G1066</f>
        <v>54159</v>
      </c>
      <c r="H1062" s="18" t="n">
        <f aca="false">H1063+H1066</f>
        <v>58552</v>
      </c>
    </row>
    <row r="1063" customFormat="false" ht="30" hidden="false" customHeight="false" outlineLevel="0" collapsed="false">
      <c r="A1063" s="22" t="s">
        <v>715</v>
      </c>
      <c r="B1063" s="17" t="s">
        <v>98</v>
      </c>
      <c r="C1063" s="17" t="s">
        <v>32</v>
      </c>
      <c r="D1063" s="20" t="s">
        <v>716</v>
      </c>
      <c r="E1063" s="24"/>
      <c r="F1063" s="18" t="n">
        <f aca="false">F1064</f>
        <v>0</v>
      </c>
      <c r="G1063" s="18" t="n">
        <f aca="false">G1064</f>
        <v>500</v>
      </c>
      <c r="H1063" s="18" t="n">
        <f aca="false">H1064</f>
        <v>800</v>
      </c>
    </row>
    <row r="1064" customFormat="false" ht="30" hidden="false" customHeight="false" outlineLevel="0" collapsed="false">
      <c r="A1064" s="21" t="s">
        <v>137</v>
      </c>
      <c r="B1064" s="17" t="s">
        <v>98</v>
      </c>
      <c r="C1064" s="17" t="s">
        <v>32</v>
      </c>
      <c r="D1064" s="20" t="s">
        <v>716</v>
      </c>
      <c r="E1064" s="24" t="n">
        <v>600</v>
      </c>
      <c r="F1064" s="18" t="n">
        <f aca="false">F1065</f>
        <v>0</v>
      </c>
      <c r="G1064" s="18" t="n">
        <f aca="false">G1065</f>
        <v>500</v>
      </c>
      <c r="H1064" s="18" t="n">
        <f aca="false">H1065</f>
        <v>800</v>
      </c>
    </row>
    <row r="1065" customFormat="false" ht="15" hidden="false" customHeight="false" outlineLevel="0" collapsed="false">
      <c r="A1065" s="21" t="s">
        <v>139</v>
      </c>
      <c r="B1065" s="17" t="s">
        <v>98</v>
      </c>
      <c r="C1065" s="17" t="s">
        <v>32</v>
      </c>
      <c r="D1065" s="20" t="s">
        <v>716</v>
      </c>
      <c r="E1065" s="24" t="n">
        <v>610</v>
      </c>
      <c r="F1065" s="18" t="n">
        <f aca="false">Прил_4!G866</f>
        <v>0</v>
      </c>
      <c r="G1065" s="18" t="n">
        <f aca="false">Прил_4!H866</f>
        <v>500</v>
      </c>
      <c r="H1065" s="18" t="n">
        <f aca="false">Прил_4!I866</f>
        <v>800</v>
      </c>
    </row>
    <row r="1066" customFormat="false" ht="45" hidden="false" customHeight="false" outlineLevel="0" collapsed="false">
      <c r="A1066" s="22" t="s">
        <v>717</v>
      </c>
      <c r="B1066" s="17" t="s">
        <v>98</v>
      </c>
      <c r="C1066" s="17" t="s">
        <v>32</v>
      </c>
      <c r="D1066" s="20" t="s">
        <v>718</v>
      </c>
      <c r="E1066" s="24"/>
      <c r="F1066" s="18" t="n">
        <f aca="false">F1067</f>
        <v>56909.8</v>
      </c>
      <c r="G1066" s="18" t="n">
        <f aca="false">G1067</f>
        <v>53659</v>
      </c>
      <c r="H1066" s="18" t="n">
        <f aca="false">H1067</f>
        <v>57752</v>
      </c>
    </row>
    <row r="1067" customFormat="false" ht="30" hidden="false" customHeight="false" outlineLevel="0" collapsed="false">
      <c r="A1067" s="21" t="s">
        <v>137</v>
      </c>
      <c r="B1067" s="17" t="s">
        <v>98</v>
      </c>
      <c r="C1067" s="17" t="s">
        <v>32</v>
      </c>
      <c r="D1067" s="20" t="s">
        <v>718</v>
      </c>
      <c r="E1067" s="24" t="n">
        <v>600</v>
      </c>
      <c r="F1067" s="18" t="n">
        <f aca="false">F1068</f>
        <v>56909.8</v>
      </c>
      <c r="G1067" s="18" t="n">
        <f aca="false">G1068</f>
        <v>53659</v>
      </c>
      <c r="H1067" s="18" t="n">
        <f aca="false">H1068</f>
        <v>57752</v>
      </c>
    </row>
    <row r="1068" customFormat="false" ht="15" hidden="false" customHeight="false" outlineLevel="0" collapsed="false">
      <c r="A1068" s="21" t="s">
        <v>139</v>
      </c>
      <c r="B1068" s="17" t="s">
        <v>98</v>
      </c>
      <c r="C1068" s="17" t="s">
        <v>32</v>
      </c>
      <c r="D1068" s="20" t="s">
        <v>718</v>
      </c>
      <c r="E1068" s="24" t="n">
        <v>610</v>
      </c>
      <c r="F1068" s="18" t="n">
        <f aca="false">Прил_4!G869</f>
        <v>56909.8</v>
      </c>
      <c r="G1068" s="18" t="n">
        <f aca="false">Прил_4!H869</f>
        <v>53659</v>
      </c>
      <c r="H1068" s="18" t="n">
        <f aca="false">Прил_4!I869</f>
        <v>57752</v>
      </c>
    </row>
    <row r="1069" customFormat="false" ht="30" hidden="false" customHeight="false" outlineLevel="0" collapsed="false">
      <c r="A1069" s="19" t="s">
        <v>129</v>
      </c>
      <c r="B1069" s="17" t="s">
        <v>98</v>
      </c>
      <c r="C1069" s="17" t="s">
        <v>32</v>
      </c>
      <c r="D1069" s="20" t="s">
        <v>130</v>
      </c>
      <c r="E1069" s="17"/>
      <c r="F1069" s="18" t="n">
        <f aca="false">F1075+F1080+F1070</f>
        <v>225</v>
      </c>
      <c r="G1069" s="18" t="n">
        <f aca="false">G1075+G1080+G1070</f>
        <v>230</v>
      </c>
      <c r="H1069" s="18" t="n">
        <f aca="false">H1075+H1080+H1070</f>
        <v>210</v>
      </c>
    </row>
    <row r="1070" customFormat="false" ht="30" hidden="false" customHeight="false" outlineLevel="0" collapsed="false">
      <c r="A1070" s="19" t="s">
        <v>131</v>
      </c>
      <c r="B1070" s="17" t="s">
        <v>98</v>
      </c>
      <c r="C1070" s="17" t="s">
        <v>32</v>
      </c>
      <c r="D1070" s="20" t="s">
        <v>132</v>
      </c>
      <c r="E1070" s="17"/>
      <c r="F1070" s="18" t="n">
        <f aca="false">F1071</f>
        <v>70</v>
      </c>
      <c r="G1070" s="18" t="n">
        <f aca="false">G1071</f>
        <v>70</v>
      </c>
      <c r="H1070" s="18" t="n">
        <f aca="false">H1071</f>
        <v>50</v>
      </c>
    </row>
    <row r="1071" customFormat="false" ht="60" hidden="false" customHeight="false" outlineLevel="0" collapsed="false">
      <c r="A1071" s="23" t="s">
        <v>229</v>
      </c>
      <c r="B1071" s="17" t="s">
        <v>98</v>
      </c>
      <c r="C1071" s="17" t="s">
        <v>32</v>
      </c>
      <c r="D1071" s="20" t="s">
        <v>134</v>
      </c>
      <c r="E1071" s="17"/>
      <c r="F1071" s="18" t="n">
        <f aca="false">F1072</f>
        <v>70</v>
      </c>
      <c r="G1071" s="18" t="n">
        <f aca="false">G1072</f>
        <v>70</v>
      </c>
      <c r="H1071" s="18" t="n">
        <f aca="false">H1072</f>
        <v>50</v>
      </c>
    </row>
    <row r="1072" customFormat="false" ht="75" hidden="false" customHeight="false" outlineLevel="0" collapsed="false">
      <c r="A1072" s="19" t="s">
        <v>230</v>
      </c>
      <c r="B1072" s="17" t="s">
        <v>98</v>
      </c>
      <c r="C1072" s="17" t="s">
        <v>32</v>
      </c>
      <c r="D1072" s="20" t="s">
        <v>231</v>
      </c>
      <c r="E1072" s="17"/>
      <c r="F1072" s="18" t="n">
        <f aca="false">F1073</f>
        <v>70</v>
      </c>
      <c r="G1072" s="18" t="n">
        <f aca="false">G1073</f>
        <v>70</v>
      </c>
      <c r="H1072" s="18" t="n">
        <f aca="false">H1073</f>
        <v>50</v>
      </c>
    </row>
    <row r="1073" customFormat="false" ht="30" hidden="false" customHeight="false" outlineLevel="0" collapsed="false">
      <c r="A1073" s="21" t="s">
        <v>137</v>
      </c>
      <c r="B1073" s="17" t="s">
        <v>98</v>
      </c>
      <c r="C1073" s="17" t="s">
        <v>32</v>
      </c>
      <c r="D1073" s="20" t="s">
        <v>231</v>
      </c>
      <c r="E1073" s="17" t="s">
        <v>138</v>
      </c>
      <c r="F1073" s="18" t="n">
        <f aca="false">F1074</f>
        <v>70</v>
      </c>
      <c r="G1073" s="18" t="n">
        <f aca="false">G1074</f>
        <v>70</v>
      </c>
      <c r="H1073" s="18" t="n">
        <f aca="false">H1074</f>
        <v>50</v>
      </c>
    </row>
    <row r="1074" customFormat="false" ht="15" hidden="false" customHeight="false" outlineLevel="0" collapsed="false">
      <c r="A1074" s="21" t="s">
        <v>139</v>
      </c>
      <c r="B1074" s="17" t="s">
        <v>98</v>
      </c>
      <c r="C1074" s="17" t="s">
        <v>32</v>
      </c>
      <c r="D1074" s="20" t="s">
        <v>231</v>
      </c>
      <c r="E1074" s="17" t="s">
        <v>140</v>
      </c>
      <c r="F1074" s="18" t="n">
        <f aca="false">Прил_4!G875</f>
        <v>70</v>
      </c>
      <c r="G1074" s="18" t="n">
        <f aca="false">Прил_4!H875</f>
        <v>70</v>
      </c>
      <c r="H1074" s="18" t="n">
        <f aca="false">Прил_4!I875</f>
        <v>50</v>
      </c>
    </row>
    <row r="1075" customFormat="false" ht="15" hidden="false" customHeight="false" outlineLevel="0" collapsed="false">
      <c r="A1075" s="19" t="s">
        <v>252</v>
      </c>
      <c r="B1075" s="17" t="s">
        <v>98</v>
      </c>
      <c r="C1075" s="17" t="s">
        <v>32</v>
      </c>
      <c r="D1075" s="20" t="s">
        <v>253</v>
      </c>
      <c r="E1075" s="17"/>
      <c r="F1075" s="18" t="n">
        <f aca="false">F1076</f>
        <v>140</v>
      </c>
      <c r="G1075" s="18" t="n">
        <f aca="false">G1076</f>
        <v>140</v>
      </c>
      <c r="H1075" s="18" t="n">
        <f aca="false">H1076</f>
        <v>140</v>
      </c>
    </row>
    <row r="1076" customFormat="false" ht="30" hidden="false" customHeight="false" outlineLevel="0" collapsed="false">
      <c r="A1076" s="23" t="s">
        <v>254</v>
      </c>
      <c r="B1076" s="17" t="s">
        <v>98</v>
      </c>
      <c r="C1076" s="17" t="s">
        <v>32</v>
      </c>
      <c r="D1076" s="20" t="s">
        <v>255</v>
      </c>
      <c r="E1076" s="17"/>
      <c r="F1076" s="18" t="n">
        <f aca="false">F1077</f>
        <v>140</v>
      </c>
      <c r="G1076" s="18" t="n">
        <f aca="false">G1077</f>
        <v>140</v>
      </c>
      <c r="H1076" s="18" t="n">
        <f aca="false">H1077</f>
        <v>140</v>
      </c>
    </row>
    <row r="1077" customFormat="false" ht="30" hidden="false" customHeight="false" outlineLevel="0" collapsed="false">
      <c r="A1077" s="27" t="s">
        <v>256</v>
      </c>
      <c r="B1077" s="17" t="s">
        <v>98</v>
      </c>
      <c r="C1077" s="17" t="s">
        <v>32</v>
      </c>
      <c r="D1077" s="20" t="s">
        <v>257</v>
      </c>
      <c r="E1077" s="17"/>
      <c r="F1077" s="18" t="n">
        <f aca="false">F1078</f>
        <v>140</v>
      </c>
      <c r="G1077" s="18" t="n">
        <f aca="false">G1078</f>
        <v>140</v>
      </c>
      <c r="H1077" s="18" t="n">
        <f aca="false">H1078</f>
        <v>140</v>
      </c>
    </row>
    <row r="1078" customFormat="false" ht="30" hidden="false" customHeight="false" outlineLevel="0" collapsed="false">
      <c r="A1078" s="21" t="s">
        <v>137</v>
      </c>
      <c r="B1078" s="17" t="s">
        <v>98</v>
      </c>
      <c r="C1078" s="17" t="s">
        <v>32</v>
      </c>
      <c r="D1078" s="20" t="s">
        <v>257</v>
      </c>
      <c r="E1078" s="17" t="s">
        <v>138</v>
      </c>
      <c r="F1078" s="18" t="n">
        <f aca="false">F1079</f>
        <v>140</v>
      </c>
      <c r="G1078" s="18" t="n">
        <f aca="false">G1079</f>
        <v>140</v>
      </c>
      <c r="H1078" s="18" t="n">
        <f aca="false">H1079</f>
        <v>140</v>
      </c>
    </row>
    <row r="1079" customFormat="false" ht="15" hidden="false" customHeight="false" outlineLevel="0" collapsed="false">
      <c r="A1079" s="21" t="s">
        <v>139</v>
      </c>
      <c r="B1079" s="17" t="s">
        <v>98</v>
      </c>
      <c r="C1079" s="17" t="s">
        <v>32</v>
      </c>
      <c r="D1079" s="20" t="s">
        <v>257</v>
      </c>
      <c r="E1079" s="17" t="s">
        <v>140</v>
      </c>
      <c r="F1079" s="18" t="n">
        <f aca="false">Прил_4!G880</f>
        <v>140</v>
      </c>
      <c r="G1079" s="18" t="n">
        <f aca="false">Прил_4!H880</f>
        <v>140</v>
      </c>
      <c r="H1079" s="18" t="n">
        <f aca="false">Прил_4!I880</f>
        <v>140</v>
      </c>
    </row>
    <row r="1080" customFormat="false" ht="30" hidden="false" customHeight="false" outlineLevel="0" collapsed="false">
      <c r="A1080" s="19" t="s">
        <v>217</v>
      </c>
      <c r="B1080" s="17" t="s">
        <v>98</v>
      </c>
      <c r="C1080" s="17" t="s">
        <v>32</v>
      </c>
      <c r="D1080" s="20" t="s">
        <v>218</v>
      </c>
      <c r="E1080" s="17"/>
      <c r="F1080" s="18" t="n">
        <f aca="false">F1081</f>
        <v>15</v>
      </c>
      <c r="G1080" s="18" t="n">
        <f aca="false">G1081</f>
        <v>20</v>
      </c>
      <c r="H1080" s="18" t="n">
        <f aca="false">H1081</f>
        <v>20</v>
      </c>
    </row>
    <row r="1081" customFormat="false" ht="60" hidden="false" customHeight="false" outlineLevel="0" collapsed="false">
      <c r="A1081" s="23" t="s">
        <v>219</v>
      </c>
      <c r="B1081" s="17" t="s">
        <v>98</v>
      </c>
      <c r="C1081" s="17" t="s">
        <v>32</v>
      </c>
      <c r="D1081" s="20" t="s">
        <v>220</v>
      </c>
      <c r="E1081" s="17"/>
      <c r="F1081" s="18" t="n">
        <f aca="false">F1082</f>
        <v>15</v>
      </c>
      <c r="G1081" s="18" t="n">
        <f aca="false">G1082</f>
        <v>20</v>
      </c>
      <c r="H1081" s="18" t="n">
        <f aca="false">H1082</f>
        <v>20</v>
      </c>
    </row>
    <row r="1082" customFormat="false" ht="45" hidden="false" customHeight="false" outlineLevel="0" collapsed="false">
      <c r="A1082" s="23" t="s">
        <v>221</v>
      </c>
      <c r="B1082" s="17" t="s">
        <v>98</v>
      </c>
      <c r="C1082" s="17" t="s">
        <v>32</v>
      </c>
      <c r="D1082" s="20" t="s">
        <v>222</v>
      </c>
      <c r="E1082" s="17"/>
      <c r="F1082" s="18" t="n">
        <f aca="false">F1083</f>
        <v>15</v>
      </c>
      <c r="G1082" s="18" t="n">
        <f aca="false">G1083</f>
        <v>20</v>
      </c>
      <c r="H1082" s="18" t="n">
        <f aca="false">H1083</f>
        <v>20</v>
      </c>
    </row>
    <row r="1083" customFormat="false" ht="30" hidden="false" customHeight="false" outlineLevel="0" collapsed="false">
      <c r="A1083" s="21" t="s">
        <v>137</v>
      </c>
      <c r="B1083" s="17" t="s">
        <v>98</v>
      </c>
      <c r="C1083" s="17" t="s">
        <v>32</v>
      </c>
      <c r="D1083" s="20" t="s">
        <v>222</v>
      </c>
      <c r="E1083" s="17" t="s">
        <v>138</v>
      </c>
      <c r="F1083" s="18" t="n">
        <f aca="false">F1084</f>
        <v>15</v>
      </c>
      <c r="G1083" s="18" t="n">
        <f aca="false">G1084</f>
        <v>20</v>
      </c>
      <c r="H1083" s="18" t="n">
        <f aca="false">H1084</f>
        <v>20</v>
      </c>
    </row>
    <row r="1084" customFormat="false" ht="15" hidden="false" customHeight="false" outlineLevel="0" collapsed="false">
      <c r="A1084" s="21" t="s">
        <v>139</v>
      </c>
      <c r="B1084" s="17" t="s">
        <v>98</v>
      </c>
      <c r="C1084" s="17" t="s">
        <v>32</v>
      </c>
      <c r="D1084" s="20" t="s">
        <v>222</v>
      </c>
      <c r="E1084" s="17" t="s">
        <v>140</v>
      </c>
      <c r="F1084" s="18" t="n">
        <f aca="false">Прил_4!G885</f>
        <v>15</v>
      </c>
      <c r="G1084" s="18" t="n">
        <f aca="false">Прил_4!H885</f>
        <v>20</v>
      </c>
      <c r="H1084" s="18" t="n">
        <f aca="false">Прил_4!I885</f>
        <v>20</v>
      </c>
    </row>
    <row r="1085" customFormat="false" ht="15" hidden="false" customHeight="false" outlineLevel="0" collapsed="false">
      <c r="A1085" s="19" t="s">
        <v>55</v>
      </c>
      <c r="B1085" s="17" t="s">
        <v>98</v>
      </c>
      <c r="C1085" s="17" t="s">
        <v>32</v>
      </c>
      <c r="D1085" s="20" t="s">
        <v>56</v>
      </c>
      <c r="E1085" s="17"/>
      <c r="F1085" s="18" t="n">
        <f aca="false">F1086</f>
        <v>4157</v>
      </c>
      <c r="G1085" s="18" t="n">
        <f aca="false">G1086</f>
        <v>0</v>
      </c>
      <c r="H1085" s="18" t="n">
        <f aca="false">H1086</f>
        <v>0</v>
      </c>
    </row>
    <row r="1086" customFormat="false" ht="15" hidden="false" customHeight="false" outlineLevel="0" collapsed="false">
      <c r="A1086" s="19" t="s">
        <v>57</v>
      </c>
      <c r="B1086" s="17" t="s">
        <v>98</v>
      </c>
      <c r="C1086" s="17" t="s">
        <v>32</v>
      </c>
      <c r="D1086" s="20" t="s">
        <v>58</v>
      </c>
      <c r="E1086" s="17"/>
      <c r="F1086" s="18" t="n">
        <f aca="false">F1087</f>
        <v>4157</v>
      </c>
      <c r="G1086" s="18" t="n">
        <f aca="false">G1087</f>
        <v>0</v>
      </c>
      <c r="H1086" s="18" t="n">
        <f aca="false">H1087</f>
        <v>0</v>
      </c>
    </row>
    <row r="1087" customFormat="false" ht="45" hidden="false" customHeight="false" outlineLevel="0" collapsed="false">
      <c r="A1087" s="23" t="s">
        <v>59</v>
      </c>
      <c r="B1087" s="17" t="s">
        <v>98</v>
      </c>
      <c r="C1087" s="17" t="s">
        <v>32</v>
      </c>
      <c r="D1087" s="20" t="s">
        <v>60</v>
      </c>
      <c r="E1087" s="17"/>
      <c r="F1087" s="18" t="n">
        <f aca="false">F1088</f>
        <v>4157</v>
      </c>
      <c r="G1087" s="18" t="n">
        <f aca="false">G1088</f>
        <v>0</v>
      </c>
      <c r="H1087" s="18" t="n">
        <f aca="false">H1088</f>
        <v>0</v>
      </c>
    </row>
    <row r="1088" customFormat="false" ht="75" hidden="false" customHeight="false" outlineLevel="0" collapsed="false">
      <c r="A1088" s="23" t="s">
        <v>61</v>
      </c>
      <c r="B1088" s="17" t="s">
        <v>98</v>
      </c>
      <c r="C1088" s="17" t="s">
        <v>32</v>
      </c>
      <c r="D1088" s="20" t="s">
        <v>62</v>
      </c>
      <c r="E1088" s="17"/>
      <c r="F1088" s="18" t="n">
        <f aca="false">F1089</f>
        <v>4157</v>
      </c>
      <c r="G1088" s="18" t="n">
        <f aca="false">G1089</f>
        <v>0</v>
      </c>
      <c r="H1088" s="18" t="n">
        <f aca="false">H1089</f>
        <v>0</v>
      </c>
    </row>
    <row r="1089" customFormat="false" ht="30" hidden="false" customHeight="false" outlineLevel="0" collapsed="false">
      <c r="A1089" s="21" t="s">
        <v>41</v>
      </c>
      <c r="B1089" s="17" t="s">
        <v>98</v>
      </c>
      <c r="C1089" s="17" t="s">
        <v>32</v>
      </c>
      <c r="D1089" s="20" t="s">
        <v>62</v>
      </c>
      <c r="E1089" s="17" t="s">
        <v>42</v>
      </c>
      <c r="F1089" s="18" t="n">
        <f aca="false">F1090</f>
        <v>4157</v>
      </c>
      <c r="G1089" s="18" t="n">
        <f aca="false">G1090</f>
        <v>0</v>
      </c>
      <c r="H1089" s="18" t="n">
        <f aca="false">H1090</f>
        <v>0</v>
      </c>
    </row>
    <row r="1090" customFormat="false" ht="30" hidden="false" customHeight="false" outlineLevel="0" collapsed="false">
      <c r="A1090" s="21" t="s">
        <v>43</v>
      </c>
      <c r="B1090" s="17" t="s">
        <v>98</v>
      </c>
      <c r="C1090" s="17" t="s">
        <v>32</v>
      </c>
      <c r="D1090" s="20" t="s">
        <v>62</v>
      </c>
      <c r="E1090" s="17" t="s">
        <v>44</v>
      </c>
      <c r="F1090" s="18" t="n">
        <f aca="false">Прил_4!G891</f>
        <v>4157</v>
      </c>
      <c r="G1090" s="18" t="n">
        <f aca="false">Прил_4!H891</f>
        <v>0</v>
      </c>
      <c r="H1090" s="18" t="n">
        <f aca="false">Прил_4!I891</f>
        <v>0</v>
      </c>
    </row>
    <row r="1091" customFormat="false" ht="15" hidden="false" customHeight="false" outlineLevel="0" collapsed="false">
      <c r="A1091" s="19" t="s">
        <v>81</v>
      </c>
      <c r="B1091" s="17" t="s">
        <v>98</v>
      </c>
      <c r="C1091" s="17" t="s">
        <v>32</v>
      </c>
      <c r="D1091" s="20" t="s">
        <v>82</v>
      </c>
      <c r="E1091" s="17"/>
      <c r="F1091" s="18" t="n">
        <f aca="false">F1092</f>
        <v>392.3</v>
      </c>
      <c r="G1091" s="18" t="n">
        <f aca="false">G1092</f>
        <v>0</v>
      </c>
      <c r="H1091" s="18" t="n">
        <f aca="false">H1092</f>
        <v>0</v>
      </c>
    </row>
    <row r="1092" customFormat="false" ht="15" hidden="false" customHeight="false" outlineLevel="0" collapsed="false">
      <c r="A1092" s="19" t="s">
        <v>83</v>
      </c>
      <c r="B1092" s="17" t="s">
        <v>98</v>
      </c>
      <c r="C1092" s="17" t="s">
        <v>32</v>
      </c>
      <c r="D1092" s="20" t="s">
        <v>84</v>
      </c>
      <c r="E1092" s="17"/>
      <c r="F1092" s="18" t="n">
        <f aca="false">F1093</f>
        <v>392.3</v>
      </c>
      <c r="G1092" s="18" t="n">
        <f aca="false">G1093</f>
        <v>0</v>
      </c>
      <c r="H1092" s="18" t="n">
        <f aca="false">H1093</f>
        <v>0</v>
      </c>
    </row>
    <row r="1093" customFormat="false" ht="30" hidden="false" customHeight="false" outlineLevel="0" collapsed="false">
      <c r="A1093" s="21" t="s">
        <v>137</v>
      </c>
      <c r="B1093" s="17" t="s">
        <v>98</v>
      </c>
      <c r="C1093" s="17" t="s">
        <v>32</v>
      </c>
      <c r="D1093" s="20" t="s">
        <v>84</v>
      </c>
      <c r="E1093" s="17" t="s">
        <v>138</v>
      </c>
      <c r="F1093" s="18" t="n">
        <f aca="false">F1094</f>
        <v>392.3</v>
      </c>
      <c r="G1093" s="18" t="n">
        <f aca="false">G1094</f>
        <v>0</v>
      </c>
      <c r="H1093" s="18" t="n">
        <f aca="false">H1094</f>
        <v>0</v>
      </c>
    </row>
    <row r="1094" customFormat="false" ht="15" hidden="false" customHeight="false" outlineLevel="0" collapsed="false">
      <c r="A1094" s="21" t="s">
        <v>139</v>
      </c>
      <c r="B1094" s="17" t="s">
        <v>98</v>
      </c>
      <c r="C1094" s="17" t="s">
        <v>32</v>
      </c>
      <c r="D1094" s="20" t="s">
        <v>84</v>
      </c>
      <c r="E1094" s="17" t="s">
        <v>140</v>
      </c>
      <c r="F1094" s="18" t="n">
        <f aca="false">Прил_4!G895</f>
        <v>392.3</v>
      </c>
      <c r="G1094" s="18" t="n">
        <f aca="false">Прил_4!H895</f>
        <v>0</v>
      </c>
      <c r="H1094" s="18" t="n">
        <f aca="false">Прил_4!I895</f>
        <v>0</v>
      </c>
    </row>
    <row r="1095" customFormat="false" ht="15.6" hidden="false" customHeight="false" outlineLevel="0" collapsed="false">
      <c r="A1095" s="31" t="s">
        <v>719</v>
      </c>
      <c r="B1095" s="14" t="s">
        <v>347</v>
      </c>
      <c r="C1095" s="14"/>
      <c r="D1095" s="56"/>
      <c r="E1095" s="14"/>
      <c r="F1095" s="15" t="n">
        <f aca="false">F1096</f>
        <v>1812.3</v>
      </c>
      <c r="G1095" s="15" t="n">
        <f aca="false">G1096</f>
        <v>0</v>
      </c>
      <c r="H1095" s="15" t="n">
        <f aca="false">H1096</f>
        <v>0</v>
      </c>
    </row>
    <row r="1096" customFormat="false" ht="15" hidden="false" customHeight="false" outlineLevel="0" collapsed="false">
      <c r="A1096" s="21" t="s">
        <v>720</v>
      </c>
      <c r="B1096" s="17" t="s">
        <v>347</v>
      </c>
      <c r="C1096" s="17" t="s">
        <v>46</v>
      </c>
      <c r="D1096" s="20"/>
      <c r="E1096" s="17"/>
      <c r="F1096" s="18" t="n">
        <f aca="false">F1097</f>
        <v>1812.3</v>
      </c>
      <c r="G1096" s="18" t="n">
        <f aca="false">G1097</f>
        <v>0</v>
      </c>
      <c r="H1096" s="18" t="n">
        <f aca="false">H1097</f>
        <v>0</v>
      </c>
    </row>
    <row r="1097" customFormat="false" ht="15" hidden="false" customHeight="false" outlineLevel="0" collapsed="false">
      <c r="A1097" s="19" t="s">
        <v>81</v>
      </c>
      <c r="B1097" s="17" t="s">
        <v>347</v>
      </c>
      <c r="C1097" s="17" t="s">
        <v>46</v>
      </c>
      <c r="D1097" s="20" t="s">
        <v>82</v>
      </c>
      <c r="E1097" s="17"/>
      <c r="F1097" s="18" t="n">
        <f aca="false">F1098</f>
        <v>1812.3</v>
      </c>
      <c r="G1097" s="18" t="n">
        <f aca="false">G1098</f>
        <v>0</v>
      </c>
      <c r="H1097" s="18" t="n">
        <f aca="false">H1098</f>
        <v>0</v>
      </c>
    </row>
    <row r="1098" customFormat="false" ht="15" hidden="false" customHeight="false" outlineLevel="0" collapsed="false">
      <c r="A1098" s="19" t="s">
        <v>83</v>
      </c>
      <c r="B1098" s="17" t="s">
        <v>347</v>
      </c>
      <c r="C1098" s="17" t="s">
        <v>46</v>
      </c>
      <c r="D1098" s="20" t="s">
        <v>84</v>
      </c>
      <c r="E1098" s="17"/>
      <c r="F1098" s="18" t="n">
        <f aca="false">F1099</f>
        <v>1812.3</v>
      </c>
      <c r="G1098" s="18" t="n">
        <f aca="false">G1099</f>
        <v>0</v>
      </c>
      <c r="H1098" s="18" t="n">
        <f aca="false">H1099</f>
        <v>0</v>
      </c>
    </row>
    <row r="1099" customFormat="false" ht="30" hidden="false" customHeight="false" outlineLevel="0" collapsed="false">
      <c r="A1099" s="21" t="s">
        <v>41</v>
      </c>
      <c r="B1099" s="17" t="s">
        <v>347</v>
      </c>
      <c r="C1099" s="17" t="s">
        <v>46</v>
      </c>
      <c r="D1099" s="20" t="s">
        <v>84</v>
      </c>
      <c r="E1099" s="17" t="s">
        <v>42</v>
      </c>
      <c r="F1099" s="18" t="n">
        <f aca="false">F1100</f>
        <v>1812.3</v>
      </c>
      <c r="G1099" s="18" t="n">
        <f aca="false">G1100</f>
        <v>0</v>
      </c>
      <c r="H1099" s="18" t="n">
        <f aca="false">H1100</f>
        <v>0</v>
      </c>
    </row>
    <row r="1100" customFormat="false" ht="30" hidden="false" customHeight="false" outlineLevel="0" collapsed="false">
      <c r="A1100" s="21" t="s">
        <v>43</v>
      </c>
      <c r="B1100" s="17" t="s">
        <v>347</v>
      </c>
      <c r="C1100" s="17" t="s">
        <v>46</v>
      </c>
      <c r="D1100" s="20" t="s">
        <v>84</v>
      </c>
      <c r="E1100" s="17" t="s">
        <v>44</v>
      </c>
      <c r="F1100" s="18" t="n">
        <f aca="false">Прил_4!G901</f>
        <v>1812.3</v>
      </c>
      <c r="G1100" s="18" t="n">
        <f aca="false">Прил_4!H901</f>
        <v>0</v>
      </c>
      <c r="H1100" s="18" t="n">
        <f aca="false">Прил_4!I901</f>
        <v>0</v>
      </c>
    </row>
    <row r="1101" customFormat="false" ht="15.6" hidden="false" customHeight="false" outlineLevel="0" collapsed="false">
      <c r="A1101" s="13" t="s">
        <v>721</v>
      </c>
      <c r="B1101" s="14" t="s">
        <v>104</v>
      </c>
      <c r="C1101" s="14"/>
      <c r="D1101" s="49"/>
      <c r="E1101" s="49"/>
      <c r="F1101" s="15" t="n">
        <f aca="false">F1102</f>
        <v>22115.4</v>
      </c>
      <c r="G1101" s="15" t="n">
        <f aca="false">G1102</f>
        <v>22875</v>
      </c>
      <c r="H1101" s="15" t="n">
        <f aca="false">H1102</f>
        <v>22475</v>
      </c>
    </row>
    <row r="1102" customFormat="false" ht="30" hidden="false" customHeight="false" outlineLevel="0" collapsed="false">
      <c r="A1102" s="16" t="s">
        <v>722</v>
      </c>
      <c r="B1102" s="17" t="s">
        <v>104</v>
      </c>
      <c r="C1102" s="17" t="s">
        <v>16</v>
      </c>
      <c r="D1102" s="51"/>
      <c r="E1102" s="51"/>
      <c r="F1102" s="18" t="n">
        <f aca="false">F1103</f>
        <v>22115.4</v>
      </c>
      <c r="G1102" s="18" t="n">
        <f aca="false">G1103</f>
        <v>22875</v>
      </c>
      <c r="H1102" s="18" t="n">
        <f aca="false">H1103</f>
        <v>22475</v>
      </c>
    </row>
    <row r="1103" customFormat="false" ht="30" hidden="false" customHeight="false" outlineLevel="0" collapsed="false">
      <c r="A1103" s="19" t="s">
        <v>19</v>
      </c>
      <c r="B1103" s="17" t="s">
        <v>104</v>
      </c>
      <c r="C1103" s="17" t="s">
        <v>16</v>
      </c>
      <c r="D1103" s="17" t="s">
        <v>20</v>
      </c>
      <c r="E1103" s="51"/>
      <c r="F1103" s="18" t="n">
        <f aca="false">F1104</f>
        <v>22115.4</v>
      </c>
      <c r="G1103" s="18" t="n">
        <f aca="false">G1104</f>
        <v>22875</v>
      </c>
      <c r="H1103" s="18" t="n">
        <f aca="false">H1104</f>
        <v>22475</v>
      </c>
    </row>
    <row r="1104" customFormat="false" ht="15" hidden="false" customHeight="false" outlineLevel="0" collapsed="false">
      <c r="A1104" s="19" t="s">
        <v>723</v>
      </c>
      <c r="B1104" s="17" t="s">
        <v>104</v>
      </c>
      <c r="C1104" s="17" t="s">
        <v>16</v>
      </c>
      <c r="D1104" s="17" t="s">
        <v>724</v>
      </c>
      <c r="E1104" s="17"/>
      <c r="F1104" s="18" t="n">
        <f aca="false">F1105</f>
        <v>22115.4</v>
      </c>
      <c r="G1104" s="18" t="n">
        <f aca="false">G1105</f>
        <v>22875</v>
      </c>
      <c r="H1104" s="18" t="n">
        <f aca="false">H1105</f>
        <v>22475</v>
      </c>
    </row>
    <row r="1105" customFormat="false" ht="15" hidden="false" customHeight="false" outlineLevel="0" collapsed="false">
      <c r="A1105" s="23" t="s">
        <v>725</v>
      </c>
      <c r="B1105" s="17" t="s">
        <v>104</v>
      </c>
      <c r="C1105" s="17" t="s">
        <v>16</v>
      </c>
      <c r="D1105" s="17" t="s">
        <v>726</v>
      </c>
      <c r="E1105" s="17"/>
      <c r="F1105" s="18" t="n">
        <f aca="false">F1106</f>
        <v>22115.4</v>
      </c>
      <c r="G1105" s="18" t="n">
        <f aca="false">G1106</f>
        <v>22875</v>
      </c>
      <c r="H1105" s="18" t="n">
        <f aca="false">H1106</f>
        <v>22475</v>
      </c>
    </row>
    <row r="1106" customFormat="false" ht="15" hidden="false" customHeight="false" outlineLevel="0" collapsed="false">
      <c r="A1106" s="19" t="s">
        <v>727</v>
      </c>
      <c r="B1106" s="17" t="s">
        <v>104</v>
      </c>
      <c r="C1106" s="17" t="s">
        <v>16</v>
      </c>
      <c r="D1106" s="20" t="s">
        <v>728</v>
      </c>
      <c r="E1106" s="17"/>
      <c r="F1106" s="18" t="n">
        <f aca="false">F1107</f>
        <v>22115.4</v>
      </c>
      <c r="G1106" s="18" t="n">
        <f aca="false">G1107</f>
        <v>22875</v>
      </c>
      <c r="H1106" s="18" t="n">
        <f aca="false">H1107</f>
        <v>22475</v>
      </c>
    </row>
    <row r="1107" customFormat="false" ht="15" hidden="false" customHeight="false" outlineLevel="0" collapsed="false">
      <c r="A1107" s="16" t="s">
        <v>721</v>
      </c>
      <c r="B1107" s="17" t="s">
        <v>104</v>
      </c>
      <c r="C1107" s="17" t="s">
        <v>16</v>
      </c>
      <c r="D1107" s="20" t="s">
        <v>728</v>
      </c>
      <c r="E1107" s="17" t="s">
        <v>729</v>
      </c>
      <c r="F1107" s="18" t="n">
        <f aca="false">F1108</f>
        <v>22115.4</v>
      </c>
      <c r="G1107" s="18" t="n">
        <f aca="false">G1108</f>
        <v>22875</v>
      </c>
      <c r="H1107" s="18" t="n">
        <f aca="false">H1108</f>
        <v>22475</v>
      </c>
    </row>
    <row r="1108" customFormat="false" ht="15" hidden="false" customHeight="false" outlineLevel="0" collapsed="false">
      <c r="A1108" s="16" t="s">
        <v>730</v>
      </c>
      <c r="B1108" s="17" t="s">
        <v>104</v>
      </c>
      <c r="C1108" s="17" t="s">
        <v>16</v>
      </c>
      <c r="D1108" s="20" t="s">
        <v>728</v>
      </c>
      <c r="E1108" s="17" t="s">
        <v>731</v>
      </c>
      <c r="F1108" s="18" t="n">
        <f aca="false">Прил_4!G909</f>
        <v>22115.4</v>
      </c>
      <c r="G1108" s="18" t="n">
        <f aca="false">Прил_4!H909</f>
        <v>22875</v>
      </c>
      <c r="H1108" s="18" t="n">
        <f aca="false">Прил_4!I909</f>
        <v>22475</v>
      </c>
    </row>
    <row r="1109" customFormat="false" ht="15.6" hidden="false" customHeight="false" outlineLevel="0" collapsed="false">
      <c r="A1109" s="57" t="s">
        <v>732</v>
      </c>
      <c r="B1109" s="58"/>
      <c r="C1109" s="14"/>
      <c r="D1109" s="58"/>
      <c r="E1109" s="58"/>
      <c r="F1109" s="50" t="n">
        <f aca="false">F18+F208+F224+F300+F459+F606+F640+F889+F977+F1040+F1101+F1095</f>
        <v>2921587.1</v>
      </c>
      <c r="G1109" s="50" t="n">
        <f aca="false">G18+G208+G224+G300+G459+G606+G640+G889+G977+G1040+G1101+G1095</f>
        <v>3087483.3</v>
      </c>
      <c r="H1109" s="50" t="n">
        <f aca="false">H18+H208+H224+H300+H459+H606+H640+H889+H977+H1040+H1101+H1095</f>
        <v>2356319.1</v>
      </c>
    </row>
  </sheetData>
  <mergeCells count="18">
    <mergeCell ref="B2:G2"/>
    <mergeCell ref="B3:G3"/>
    <mergeCell ref="B4:G4"/>
    <mergeCell ref="B5:G5"/>
    <mergeCell ref="A6:G6"/>
    <mergeCell ref="B7:G7"/>
    <mergeCell ref="A10:H10"/>
    <mergeCell ref="A11:H11"/>
    <mergeCell ref="A12:H12"/>
    <mergeCell ref="A15:A17"/>
    <mergeCell ref="B15:B17"/>
    <mergeCell ref="C15:C17"/>
    <mergeCell ref="D15:D17"/>
    <mergeCell ref="E15:E17"/>
    <mergeCell ref="F15:H15"/>
    <mergeCell ref="F16:F17"/>
    <mergeCell ref="G16:G17"/>
    <mergeCell ref="H16:H17"/>
  </mergeCells>
  <printOptions headings="false" gridLines="false" gridLinesSet="true" horizontalCentered="false" verticalCentered="false"/>
  <pageMargins left="0.7875" right="0.39375" top="0.390277777777778" bottom="0.320138888888889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17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C20" activeCellId="0" sqref="C20"/>
    </sheetView>
  </sheetViews>
  <sheetFormatPr defaultRowHeight="15" zeroHeight="false" outlineLevelRow="0" outlineLevelCol="0"/>
  <cols>
    <col collapsed="false" customWidth="true" hidden="false" outlineLevel="0" max="1" min="1" style="1" width="53.99"/>
    <col collapsed="false" customWidth="true" hidden="false" outlineLevel="0" max="2" min="2" style="1" width="9.66"/>
    <col collapsed="false" customWidth="true" hidden="false" outlineLevel="0" max="3" min="3" style="1" width="8.67"/>
    <col collapsed="false" customWidth="true" hidden="false" outlineLevel="0" max="4" min="4" style="1" width="8.44"/>
    <col collapsed="false" customWidth="true" hidden="false" outlineLevel="0" max="5" min="5" style="1" width="17.89"/>
    <col collapsed="false" customWidth="true" hidden="false" outlineLevel="0" max="6" min="6" style="1" width="7.67"/>
    <col collapsed="false" customWidth="true" hidden="false" outlineLevel="0" max="7" min="7" style="1" width="14.01"/>
    <col collapsed="false" customWidth="true" hidden="false" outlineLevel="0" max="8" min="8" style="1" width="14.88"/>
    <col collapsed="false" customWidth="true" hidden="false" outlineLevel="0" max="9" min="9" style="1" width="17.89"/>
    <col collapsed="false" customWidth="true" hidden="false" outlineLevel="0" max="145" min="10" style="1" width="9.33"/>
    <col collapsed="false" customWidth="true" hidden="false" outlineLevel="0" max="146" min="146" style="1" width="53.99"/>
    <col collapsed="false" customWidth="true" hidden="false" outlineLevel="0" max="147" min="147" style="1" width="9.66"/>
    <col collapsed="false" customWidth="true" hidden="false" outlineLevel="0" max="148" min="148" style="1" width="8.67"/>
    <col collapsed="false" customWidth="true" hidden="false" outlineLevel="0" max="149" min="149" style="1" width="8.44"/>
    <col collapsed="false" customWidth="true" hidden="false" outlineLevel="0" max="150" min="150" style="1" width="16.89"/>
    <col collapsed="false" customWidth="true" hidden="false" outlineLevel="0" max="151" min="151" style="1" width="7.67"/>
    <col collapsed="false" customWidth="true" hidden="false" outlineLevel="0" max="152" min="152" style="1" width="18.11"/>
    <col collapsed="false" customWidth="true" hidden="false" outlineLevel="0" max="401" min="153" style="1" width="9.33"/>
    <col collapsed="false" customWidth="true" hidden="false" outlineLevel="0" max="402" min="402" style="1" width="53.99"/>
    <col collapsed="false" customWidth="true" hidden="false" outlineLevel="0" max="403" min="403" style="1" width="9.66"/>
    <col collapsed="false" customWidth="true" hidden="false" outlineLevel="0" max="404" min="404" style="1" width="8.67"/>
    <col collapsed="false" customWidth="true" hidden="false" outlineLevel="0" max="405" min="405" style="1" width="8.44"/>
    <col collapsed="false" customWidth="true" hidden="false" outlineLevel="0" max="406" min="406" style="1" width="16.89"/>
    <col collapsed="false" customWidth="true" hidden="false" outlineLevel="0" max="407" min="407" style="1" width="7.67"/>
    <col collapsed="false" customWidth="true" hidden="false" outlineLevel="0" max="408" min="408" style="1" width="18.11"/>
    <col collapsed="false" customWidth="true" hidden="false" outlineLevel="0" max="657" min="409" style="1" width="9.33"/>
    <col collapsed="false" customWidth="true" hidden="false" outlineLevel="0" max="658" min="658" style="1" width="53.99"/>
    <col collapsed="false" customWidth="true" hidden="false" outlineLevel="0" max="659" min="659" style="1" width="9.66"/>
    <col collapsed="false" customWidth="true" hidden="false" outlineLevel="0" max="660" min="660" style="1" width="8.67"/>
    <col collapsed="false" customWidth="true" hidden="false" outlineLevel="0" max="661" min="661" style="1" width="8.44"/>
    <col collapsed="false" customWidth="true" hidden="false" outlineLevel="0" max="662" min="662" style="1" width="16.89"/>
    <col collapsed="false" customWidth="true" hidden="false" outlineLevel="0" max="663" min="663" style="1" width="7.67"/>
    <col collapsed="false" customWidth="true" hidden="false" outlineLevel="0" max="664" min="664" style="1" width="18.11"/>
    <col collapsed="false" customWidth="true" hidden="false" outlineLevel="0" max="913" min="665" style="1" width="9.33"/>
    <col collapsed="false" customWidth="true" hidden="false" outlineLevel="0" max="914" min="914" style="1" width="53.99"/>
    <col collapsed="false" customWidth="true" hidden="false" outlineLevel="0" max="915" min="915" style="1" width="9.66"/>
    <col collapsed="false" customWidth="true" hidden="false" outlineLevel="0" max="916" min="916" style="1" width="8.67"/>
    <col collapsed="false" customWidth="true" hidden="false" outlineLevel="0" max="917" min="917" style="1" width="8.44"/>
    <col collapsed="false" customWidth="true" hidden="false" outlineLevel="0" max="918" min="918" style="1" width="16.89"/>
    <col collapsed="false" customWidth="true" hidden="false" outlineLevel="0" max="919" min="919" style="1" width="7.67"/>
    <col collapsed="false" customWidth="true" hidden="false" outlineLevel="0" max="920" min="920" style="1" width="18.11"/>
    <col collapsed="false" customWidth="true" hidden="false" outlineLevel="0" max="1025" min="921" style="1" width="9.33"/>
  </cols>
  <sheetData>
    <row r="1" customFormat="false" ht="15" hidden="false" customHeight="false" outlineLevel="0" collapsed="false">
      <c r="A1" s="3"/>
      <c r="B1" s="4" t="s">
        <v>733</v>
      </c>
      <c r="C1" s="4"/>
      <c r="D1" s="4"/>
      <c r="E1" s="4"/>
      <c r="F1" s="4"/>
      <c r="G1" s="4"/>
      <c r="H1" s="4"/>
    </row>
    <row r="2" customFormat="false" ht="15" hidden="false" customHeight="false" outlineLevel="0" collapsed="false">
      <c r="A2" s="3"/>
      <c r="B2" s="4" t="s">
        <v>734</v>
      </c>
      <c r="C2" s="4"/>
      <c r="D2" s="4"/>
      <c r="E2" s="4"/>
      <c r="F2" s="4"/>
      <c r="G2" s="4"/>
      <c r="H2" s="4"/>
    </row>
    <row r="3" customFormat="false" ht="15" hidden="false" customHeight="false" outlineLevel="0" collapsed="false">
      <c r="A3" s="3"/>
      <c r="B3" s="59" t="s">
        <v>735</v>
      </c>
      <c r="C3" s="59"/>
      <c r="D3" s="59"/>
      <c r="E3" s="59"/>
      <c r="F3" s="59"/>
      <c r="G3" s="59"/>
      <c r="H3" s="59"/>
    </row>
    <row r="4" customFormat="false" ht="15.6" hidden="false" customHeight="false" outlineLevel="0" collapsed="false">
      <c r="A4" s="3"/>
      <c r="B4" s="4" t="s">
        <v>3</v>
      </c>
      <c r="C4" s="4"/>
      <c r="D4" s="4"/>
      <c r="E4" s="4"/>
      <c r="F4" s="4"/>
      <c r="G4" s="4"/>
      <c r="H4" s="4"/>
    </row>
    <row r="5" customFormat="false" ht="15.6" hidden="false" customHeight="false" outlineLevel="0" collapsed="false">
      <c r="A5" s="6" t="s">
        <v>736</v>
      </c>
      <c r="B5" s="6"/>
      <c r="C5" s="6"/>
      <c r="D5" s="6"/>
      <c r="E5" s="6"/>
      <c r="F5" s="6"/>
      <c r="G5" s="6"/>
      <c r="H5" s="6"/>
    </row>
    <row r="6" customFormat="false" ht="15" hidden="false" customHeight="true" outlineLevel="0" collapsed="false">
      <c r="A6" s="3"/>
      <c r="B6" s="7" t="s">
        <v>5</v>
      </c>
      <c r="C6" s="7"/>
      <c r="D6" s="7"/>
      <c r="E6" s="7"/>
      <c r="F6" s="7"/>
      <c r="G6" s="7"/>
      <c r="H6" s="7"/>
    </row>
    <row r="8" customFormat="false" ht="19.5" hidden="false" customHeight="true" outlineLevel="0" collapsed="false">
      <c r="A8" s="7"/>
      <c r="B8" s="7"/>
      <c r="C8" s="7"/>
      <c r="D8" s="7"/>
      <c r="E8" s="7"/>
      <c r="F8" s="7"/>
      <c r="G8" s="7"/>
    </row>
    <row r="9" customFormat="false" ht="55.2" hidden="false" customHeight="true" outlineLevel="0" collapsed="false">
      <c r="A9" s="60"/>
      <c r="B9" s="60" t="s">
        <v>737</v>
      </c>
      <c r="C9" s="60"/>
      <c r="D9" s="60"/>
      <c r="E9" s="60"/>
      <c r="F9" s="60"/>
      <c r="G9" s="60"/>
      <c r="H9" s="61"/>
      <c r="I9" s="61"/>
    </row>
    <row r="10" customFormat="false" ht="22.35" hidden="false" customHeight="true" outlineLevel="0" collapsed="false">
      <c r="A10" s="62"/>
      <c r="B10" s="62"/>
      <c r="C10" s="62"/>
      <c r="D10" s="62"/>
      <c r="E10" s="62"/>
      <c r="F10" s="62"/>
      <c r="G10" s="62"/>
    </row>
    <row r="11" customFormat="false" ht="22.35" hidden="false" customHeight="true" outlineLevel="0" collapsed="false">
      <c r="A11" s="62"/>
      <c r="B11" s="62"/>
      <c r="C11" s="62"/>
      <c r="D11" s="62"/>
      <c r="E11" s="62"/>
      <c r="F11" s="62"/>
      <c r="G11" s="62"/>
      <c r="H11" s="9"/>
    </row>
    <row r="12" customFormat="false" ht="15.6" hidden="false" customHeight="true" outlineLevel="0" collapsed="false">
      <c r="A12" s="63" t="s">
        <v>9</v>
      </c>
      <c r="B12" s="63" t="s">
        <v>738</v>
      </c>
      <c r="C12" s="63" t="s">
        <v>10</v>
      </c>
      <c r="D12" s="63" t="s">
        <v>11</v>
      </c>
      <c r="E12" s="63" t="s">
        <v>739</v>
      </c>
      <c r="F12" s="63" t="s">
        <v>13</v>
      </c>
      <c r="G12" s="11" t="s">
        <v>14</v>
      </c>
      <c r="H12" s="11"/>
      <c r="I12" s="11"/>
    </row>
    <row r="13" customFormat="false" ht="15" hidden="false" customHeight="false" outlineLevel="0" collapsed="false">
      <c r="A13" s="63"/>
      <c r="B13" s="63"/>
      <c r="C13" s="63"/>
      <c r="D13" s="63"/>
      <c r="E13" s="63"/>
      <c r="F13" s="63"/>
      <c r="G13" s="12" t="n">
        <v>2020</v>
      </c>
      <c r="H13" s="12" t="n">
        <v>2021</v>
      </c>
      <c r="I13" s="12" t="n">
        <v>2022</v>
      </c>
    </row>
    <row r="14" customFormat="false" ht="15" hidden="false" customHeight="false" outlineLevel="0" collapsed="false">
      <c r="A14" s="63"/>
      <c r="B14" s="63"/>
      <c r="C14" s="63"/>
      <c r="D14" s="63"/>
      <c r="E14" s="63"/>
      <c r="F14" s="63"/>
      <c r="G14" s="12"/>
      <c r="H14" s="12"/>
      <c r="I14" s="12"/>
    </row>
    <row r="15" customFormat="false" ht="15.6" hidden="false" customHeight="false" outlineLevel="0" collapsed="false">
      <c r="A15" s="13" t="s">
        <v>740</v>
      </c>
      <c r="B15" s="14" t="s">
        <v>122</v>
      </c>
      <c r="C15" s="14"/>
      <c r="D15" s="14"/>
      <c r="E15" s="14"/>
      <c r="F15" s="14"/>
      <c r="G15" s="15" t="n">
        <f aca="false">G16</f>
        <v>6613.9</v>
      </c>
      <c r="H15" s="15" t="n">
        <f aca="false">H16</f>
        <v>6731.9</v>
      </c>
      <c r="I15" s="15" t="n">
        <f aca="false">I16</f>
        <v>6731.9</v>
      </c>
    </row>
    <row r="16" customFormat="false" ht="15" hidden="false" customHeight="false" outlineLevel="0" collapsed="false">
      <c r="A16" s="16" t="s">
        <v>15</v>
      </c>
      <c r="B16" s="17" t="s">
        <v>122</v>
      </c>
      <c r="C16" s="17" t="s">
        <v>16</v>
      </c>
      <c r="D16" s="63"/>
      <c r="E16" s="63"/>
      <c r="F16" s="63"/>
      <c r="G16" s="18" t="n">
        <f aca="false">G17</f>
        <v>6613.9</v>
      </c>
      <c r="H16" s="18" t="n">
        <f aca="false">H17</f>
        <v>6731.9</v>
      </c>
      <c r="I16" s="18" t="n">
        <f aca="false">I17</f>
        <v>6731.9</v>
      </c>
    </row>
    <row r="17" customFormat="false" ht="60" hidden="false" customHeight="false" outlineLevel="0" collapsed="false">
      <c r="A17" s="16" t="s">
        <v>31</v>
      </c>
      <c r="B17" s="17" t="s">
        <v>122</v>
      </c>
      <c r="C17" s="17" t="s">
        <v>16</v>
      </c>
      <c r="D17" s="17" t="s">
        <v>32</v>
      </c>
      <c r="E17" s="17"/>
      <c r="F17" s="17"/>
      <c r="G17" s="18" t="n">
        <f aca="false">G18</f>
        <v>6613.9</v>
      </c>
      <c r="H17" s="18" t="n">
        <f aca="false">H18</f>
        <v>6731.9</v>
      </c>
      <c r="I17" s="18" t="n">
        <f aca="false">I18</f>
        <v>6731.9</v>
      </c>
    </row>
    <row r="18" customFormat="false" ht="45" hidden="false" customHeight="false" outlineLevel="0" collapsed="false">
      <c r="A18" s="19" t="s">
        <v>33</v>
      </c>
      <c r="B18" s="17" t="s">
        <v>122</v>
      </c>
      <c r="C18" s="17" t="s">
        <v>16</v>
      </c>
      <c r="D18" s="17" t="s">
        <v>32</v>
      </c>
      <c r="E18" s="20" t="s">
        <v>34</v>
      </c>
      <c r="F18" s="17"/>
      <c r="G18" s="18" t="n">
        <f aca="false">G19+G22+G25</f>
        <v>6613.9</v>
      </c>
      <c r="H18" s="18" t="n">
        <f aca="false">H19+H22+H25</f>
        <v>6731.9</v>
      </c>
      <c r="I18" s="18" t="n">
        <f aca="false">I19+I22+I25</f>
        <v>6731.9</v>
      </c>
    </row>
    <row r="19" customFormat="false" ht="30" hidden="false" customHeight="false" outlineLevel="0" collapsed="false">
      <c r="A19" s="22" t="s">
        <v>35</v>
      </c>
      <c r="B19" s="17" t="s">
        <v>122</v>
      </c>
      <c r="C19" s="17" t="s">
        <v>16</v>
      </c>
      <c r="D19" s="17" t="s">
        <v>32</v>
      </c>
      <c r="E19" s="20" t="s">
        <v>36</v>
      </c>
      <c r="F19" s="17"/>
      <c r="G19" s="18" t="n">
        <f aca="false">G20</f>
        <v>2314.2</v>
      </c>
      <c r="H19" s="18" t="n">
        <f aca="false">H20</f>
        <v>2314.2</v>
      </c>
      <c r="I19" s="18" t="n">
        <f aca="false">I20</f>
        <v>2314.2</v>
      </c>
    </row>
    <row r="20" customFormat="false" ht="75" hidden="false" customHeight="false" outlineLevel="0" collapsed="false">
      <c r="A20" s="21" t="s">
        <v>27</v>
      </c>
      <c r="B20" s="17" t="s">
        <v>122</v>
      </c>
      <c r="C20" s="17" t="s">
        <v>16</v>
      </c>
      <c r="D20" s="17" t="s">
        <v>32</v>
      </c>
      <c r="E20" s="20" t="s">
        <v>36</v>
      </c>
      <c r="F20" s="17" t="s">
        <v>28</v>
      </c>
      <c r="G20" s="18" t="n">
        <f aca="false">G21</f>
        <v>2314.2</v>
      </c>
      <c r="H20" s="18" t="n">
        <f aca="false">H21</f>
        <v>2314.2</v>
      </c>
      <c r="I20" s="18" t="n">
        <f aca="false">I21</f>
        <v>2314.2</v>
      </c>
    </row>
    <row r="21" customFormat="false" ht="30" hidden="false" customHeight="false" outlineLevel="0" collapsed="false">
      <c r="A21" s="21" t="s">
        <v>29</v>
      </c>
      <c r="B21" s="17" t="s">
        <v>122</v>
      </c>
      <c r="C21" s="17" t="s">
        <v>16</v>
      </c>
      <c r="D21" s="17" t="s">
        <v>32</v>
      </c>
      <c r="E21" s="20" t="s">
        <v>36</v>
      </c>
      <c r="F21" s="17" t="s">
        <v>30</v>
      </c>
      <c r="G21" s="18" t="n">
        <v>2314.2</v>
      </c>
      <c r="H21" s="18" t="n">
        <v>2314.2</v>
      </c>
      <c r="I21" s="18" t="n">
        <v>2314.2</v>
      </c>
    </row>
    <row r="22" customFormat="false" ht="30" hidden="false" customHeight="false" outlineLevel="0" collapsed="false">
      <c r="A22" s="22" t="s">
        <v>37</v>
      </c>
      <c r="B22" s="17" t="s">
        <v>122</v>
      </c>
      <c r="C22" s="17" t="s">
        <v>16</v>
      </c>
      <c r="D22" s="17" t="s">
        <v>32</v>
      </c>
      <c r="E22" s="20" t="s">
        <v>38</v>
      </c>
      <c r="F22" s="17"/>
      <c r="G22" s="18" t="n">
        <f aca="false">G23</f>
        <v>1527.7</v>
      </c>
      <c r="H22" s="18" t="n">
        <f aca="false">H23</f>
        <v>1527.7</v>
      </c>
      <c r="I22" s="18" t="n">
        <f aca="false">I23</f>
        <v>1527.7</v>
      </c>
    </row>
    <row r="23" customFormat="false" ht="75" hidden="false" customHeight="false" outlineLevel="0" collapsed="false">
      <c r="A23" s="21" t="s">
        <v>27</v>
      </c>
      <c r="B23" s="17" t="s">
        <v>122</v>
      </c>
      <c r="C23" s="17" t="s">
        <v>16</v>
      </c>
      <c r="D23" s="17" t="s">
        <v>32</v>
      </c>
      <c r="E23" s="20" t="s">
        <v>38</v>
      </c>
      <c r="F23" s="17" t="s">
        <v>28</v>
      </c>
      <c r="G23" s="18" t="n">
        <f aca="false">G24</f>
        <v>1527.7</v>
      </c>
      <c r="H23" s="18" t="n">
        <f aca="false">H24</f>
        <v>1527.7</v>
      </c>
      <c r="I23" s="18" t="n">
        <f aca="false">I24</f>
        <v>1527.7</v>
      </c>
    </row>
    <row r="24" customFormat="false" ht="30" hidden="false" customHeight="false" outlineLevel="0" collapsed="false">
      <c r="A24" s="21" t="s">
        <v>29</v>
      </c>
      <c r="B24" s="17" t="s">
        <v>122</v>
      </c>
      <c r="C24" s="17" t="s">
        <v>16</v>
      </c>
      <c r="D24" s="17" t="s">
        <v>32</v>
      </c>
      <c r="E24" s="20" t="s">
        <v>38</v>
      </c>
      <c r="F24" s="17" t="s">
        <v>30</v>
      </c>
      <c r="G24" s="24" t="n">
        <v>1527.7</v>
      </c>
      <c r="H24" s="24" t="n">
        <v>1527.7</v>
      </c>
      <c r="I24" s="24" t="n">
        <v>1527.7</v>
      </c>
    </row>
    <row r="25" customFormat="false" ht="30" hidden="false" customHeight="false" outlineLevel="0" collapsed="false">
      <c r="A25" s="22" t="s">
        <v>39</v>
      </c>
      <c r="B25" s="17" t="s">
        <v>122</v>
      </c>
      <c r="C25" s="17" t="s">
        <v>16</v>
      </c>
      <c r="D25" s="17" t="s">
        <v>32</v>
      </c>
      <c r="E25" s="20" t="s">
        <v>40</v>
      </c>
      <c r="F25" s="17"/>
      <c r="G25" s="18" t="n">
        <f aca="false">G26+G28</f>
        <v>2772</v>
      </c>
      <c r="H25" s="18" t="n">
        <f aca="false">H26+H28</f>
        <v>2890</v>
      </c>
      <c r="I25" s="18" t="n">
        <f aca="false">I26+I28</f>
        <v>2890</v>
      </c>
    </row>
    <row r="26" customFormat="false" ht="75" hidden="false" customHeight="false" outlineLevel="0" collapsed="false">
      <c r="A26" s="21" t="s">
        <v>27</v>
      </c>
      <c r="B26" s="17" t="s">
        <v>122</v>
      </c>
      <c r="C26" s="17" t="s">
        <v>16</v>
      </c>
      <c r="D26" s="17" t="s">
        <v>32</v>
      </c>
      <c r="E26" s="20" t="s">
        <v>40</v>
      </c>
      <c r="F26" s="17" t="s">
        <v>28</v>
      </c>
      <c r="G26" s="18" t="n">
        <f aca="false">G27</f>
        <v>2688.6</v>
      </c>
      <c r="H26" s="18" t="n">
        <f aca="false">H27</f>
        <v>2688.6</v>
      </c>
      <c r="I26" s="18" t="n">
        <f aca="false">I27</f>
        <v>2688.6</v>
      </c>
    </row>
    <row r="27" customFormat="false" ht="30" hidden="false" customHeight="false" outlineLevel="0" collapsed="false">
      <c r="A27" s="21" t="s">
        <v>29</v>
      </c>
      <c r="B27" s="17" t="s">
        <v>122</v>
      </c>
      <c r="C27" s="17" t="s">
        <v>16</v>
      </c>
      <c r="D27" s="17" t="s">
        <v>32</v>
      </c>
      <c r="E27" s="20" t="s">
        <v>40</v>
      </c>
      <c r="F27" s="17" t="s">
        <v>30</v>
      </c>
      <c r="G27" s="24" t="n">
        <v>2688.6</v>
      </c>
      <c r="H27" s="24" t="n">
        <v>2688.6</v>
      </c>
      <c r="I27" s="24" t="n">
        <v>2688.6</v>
      </c>
    </row>
    <row r="28" customFormat="false" ht="30" hidden="false" customHeight="false" outlineLevel="0" collapsed="false">
      <c r="A28" s="21" t="s">
        <v>41</v>
      </c>
      <c r="B28" s="17" t="s">
        <v>122</v>
      </c>
      <c r="C28" s="17" t="s">
        <v>16</v>
      </c>
      <c r="D28" s="17" t="s">
        <v>32</v>
      </c>
      <c r="E28" s="20" t="s">
        <v>40</v>
      </c>
      <c r="F28" s="17" t="s">
        <v>42</v>
      </c>
      <c r="G28" s="18" t="n">
        <f aca="false">G29</f>
        <v>83.4</v>
      </c>
      <c r="H28" s="18" t="n">
        <f aca="false">H29</f>
        <v>201.4</v>
      </c>
      <c r="I28" s="18" t="n">
        <f aca="false">I29</f>
        <v>201.4</v>
      </c>
    </row>
    <row r="29" customFormat="false" ht="45" hidden="false" customHeight="false" outlineLevel="0" collapsed="false">
      <c r="A29" s="21" t="s">
        <v>43</v>
      </c>
      <c r="B29" s="17" t="s">
        <v>122</v>
      </c>
      <c r="C29" s="17" t="s">
        <v>16</v>
      </c>
      <c r="D29" s="17" t="s">
        <v>32</v>
      </c>
      <c r="E29" s="20" t="s">
        <v>40</v>
      </c>
      <c r="F29" s="17" t="s">
        <v>44</v>
      </c>
      <c r="G29" s="24" t="n">
        <v>83.4</v>
      </c>
      <c r="H29" s="24" t="n">
        <v>201.4</v>
      </c>
      <c r="I29" s="24" t="n">
        <v>201.4</v>
      </c>
    </row>
    <row r="30" customFormat="false" ht="15.6" hidden="false" customHeight="false" outlineLevel="0" collapsed="false">
      <c r="A30" s="13" t="s">
        <v>741</v>
      </c>
      <c r="B30" s="14" t="s">
        <v>742</v>
      </c>
      <c r="C30" s="14"/>
      <c r="D30" s="14"/>
      <c r="E30" s="14"/>
      <c r="F30" s="14"/>
      <c r="G30" s="15" t="n">
        <f aca="false">G31+G189+G205+G281+G427+G574+G608+G698+G786+G841+G902+G896</f>
        <v>1672165.1</v>
      </c>
      <c r="H30" s="15" t="n">
        <f aca="false">H31+H189+H205+H281+H427+H574+H608+H698+H786+H841+H902+H896</f>
        <v>1844251.5</v>
      </c>
      <c r="I30" s="15" t="n">
        <f aca="false">I31+I189+I205+I281+I427+I574+I608+I698+I786+I841+I902+I896</f>
        <v>1030050.9</v>
      </c>
    </row>
    <row r="31" customFormat="false" ht="15" hidden="false" customHeight="false" outlineLevel="0" collapsed="false">
      <c r="A31" s="16" t="s">
        <v>15</v>
      </c>
      <c r="B31" s="17" t="s">
        <v>742</v>
      </c>
      <c r="C31" s="17" t="s">
        <v>16</v>
      </c>
      <c r="D31" s="17"/>
      <c r="E31" s="17"/>
      <c r="F31" s="17"/>
      <c r="G31" s="18" t="n">
        <f aca="false">G32+G39+G85+G89+G78</f>
        <v>265130.5</v>
      </c>
      <c r="H31" s="18" t="n">
        <f aca="false">H32+H39+H85+H89+H78</f>
        <v>250207.8</v>
      </c>
      <c r="I31" s="18" t="n">
        <f aca="false">I32+I39+I85+I89+I78</f>
        <v>254324.5</v>
      </c>
    </row>
    <row r="32" customFormat="false" ht="45" hidden="false" customHeight="false" outlineLevel="0" collapsed="false">
      <c r="A32" s="16" t="s">
        <v>17</v>
      </c>
      <c r="B32" s="17" t="s">
        <v>742</v>
      </c>
      <c r="C32" s="17" t="s">
        <v>16</v>
      </c>
      <c r="D32" s="17" t="s">
        <v>18</v>
      </c>
      <c r="E32" s="17"/>
      <c r="F32" s="17"/>
      <c r="G32" s="18" t="n">
        <f aca="false">G33</f>
        <v>2469.4</v>
      </c>
      <c r="H32" s="18" t="n">
        <f aca="false">H33</f>
        <v>2469.4</v>
      </c>
      <c r="I32" s="18" t="n">
        <f aca="false">I33</f>
        <v>2469.4</v>
      </c>
    </row>
    <row r="33" customFormat="false" ht="30" hidden="false" customHeight="false" outlineLevel="0" collapsed="false">
      <c r="A33" s="19" t="s">
        <v>19</v>
      </c>
      <c r="B33" s="17" t="s">
        <v>742</v>
      </c>
      <c r="C33" s="17" t="s">
        <v>16</v>
      </c>
      <c r="D33" s="17" t="s">
        <v>18</v>
      </c>
      <c r="E33" s="20" t="s">
        <v>20</v>
      </c>
      <c r="F33" s="17"/>
      <c r="G33" s="18" t="n">
        <f aca="false">G34</f>
        <v>2469.4</v>
      </c>
      <c r="H33" s="18" t="n">
        <f aca="false">H34</f>
        <v>2469.4</v>
      </c>
      <c r="I33" s="18" t="n">
        <f aca="false">I34</f>
        <v>2469.4</v>
      </c>
    </row>
    <row r="34" customFormat="false" ht="15" hidden="false" customHeight="false" outlineLevel="0" collapsed="false">
      <c r="A34" s="19" t="s">
        <v>21</v>
      </c>
      <c r="B34" s="17" t="s">
        <v>742</v>
      </c>
      <c r="C34" s="17" t="s">
        <v>16</v>
      </c>
      <c r="D34" s="17" t="s">
        <v>18</v>
      </c>
      <c r="E34" s="20" t="s">
        <v>22</v>
      </c>
      <c r="F34" s="17"/>
      <c r="G34" s="18" t="n">
        <f aca="false">G35</f>
        <v>2469.4</v>
      </c>
      <c r="H34" s="18" t="n">
        <f aca="false">H35</f>
        <v>2469.4</v>
      </c>
      <c r="I34" s="18" t="n">
        <f aca="false">I35</f>
        <v>2469.4</v>
      </c>
    </row>
    <row r="35" customFormat="false" ht="45" hidden="false" customHeight="false" outlineLevel="0" collapsed="false">
      <c r="A35" s="19" t="s">
        <v>23</v>
      </c>
      <c r="B35" s="17" t="s">
        <v>742</v>
      </c>
      <c r="C35" s="17" t="s">
        <v>16</v>
      </c>
      <c r="D35" s="17" t="s">
        <v>18</v>
      </c>
      <c r="E35" s="20" t="s">
        <v>24</v>
      </c>
      <c r="F35" s="17"/>
      <c r="G35" s="18" t="n">
        <f aca="false">G36</f>
        <v>2469.4</v>
      </c>
      <c r="H35" s="18" t="n">
        <f aca="false">H36</f>
        <v>2469.4</v>
      </c>
      <c r="I35" s="18" t="n">
        <f aca="false">I36</f>
        <v>2469.4</v>
      </c>
    </row>
    <row r="36" customFormat="false" ht="15" hidden="false" customHeight="false" outlineLevel="0" collapsed="false">
      <c r="A36" s="19" t="s">
        <v>25</v>
      </c>
      <c r="B36" s="17" t="s">
        <v>742</v>
      </c>
      <c r="C36" s="17" t="s">
        <v>16</v>
      </c>
      <c r="D36" s="17" t="s">
        <v>18</v>
      </c>
      <c r="E36" s="20" t="s">
        <v>26</v>
      </c>
      <c r="F36" s="17"/>
      <c r="G36" s="18" t="n">
        <f aca="false">G37</f>
        <v>2469.4</v>
      </c>
      <c r="H36" s="18" t="n">
        <f aca="false">H37</f>
        <v>2469.4</v>
      </c>
      <c r="I36" s="18" t="n">
        <f aca="false">I37</f>
        <v>2469.4</v>
      </c>
    </row>
    <row r="37" customFormat="false" ht="75" hidden="false" customHeight="false" outlineLevel="0" collapsed="false">
      <c r="A37" s="21" t="s">
        <v>27</v>
      </c>
      <c r="B37" s="17" t="s">
        <v>742</v>
      </c>
      <c r="C37" s="17" t="s">
        <v>16</v>
      </c>
      <c r="D37" s="17" t="s">
        <v>18</v>
      </c>
      <c r="E37" s="20" t="s">
        <v>26</v>
      </c>
      <c r="F37" s="17" t="s">
        <v>28</v>
      </c>
      <c r="G37" s="18" t="n">
        <f aca="false">G38</f>
        <v>2469.4</v>
      </c>
      <c r="H37" s="18" t="n">
        <f aca="false">H38</f>
        <v>2469.4</v>
      </c>
      <c r="I37" s="18" t="n">
        <f aca="false">I38</f>
        <v>2469.4</v>
      </c>
    </row>
    <row r="38" customFormat="false" ht="30" hidden="false" customHeight="false" outlineLevel="0" collapsed="false">
      <c r="A38" s="21" t="s">
        <v>29</v>
      </c>
      <c r="B38" s="17" t="s">
        <v>742</v>
      </c>
      <c r="C38" s="17" t="s">
        <v>16</v>
      </c>
      <c r="D38" s="17" t="s">
        <v>18</v>
      </c>
      <c r="E38" s="20" t="s">
        <v>26</v>
      </c>
      <c r="F38" s="17" t="s">
        <v>30</v>
      </c>
      <c r="G38" s="18" t="n">
        <v>2469.4</v>
      </c>
      <c r="H38" s="18" t="n">
        <v>2469.4</v>
      </c>
      <c r="I38" s="18" t="n">
        <v>2469.4</v>
      </c>
    </row>
    <row r="39" customFormat="false" ht="60" hidden="false" customHeight="false" outlineLevel="0" collapsed="false">
      <c r="A39" s="16" t="s">
        <v>45</v>
      </c>
      <c r="B39" s="17" t="s">
        <v>742</v>
      </c>
      <c r="C39" s="17" t="s">
        <v>16</v>
      </c>
      <c r="D39" s="17" t="s">
        <v>46</v>
      </c>
      <c r="E39" s="17"/>
      <c r="F39" s="17"/>
      <c r="G39" s="18" t="n">
        <f aca="false">G40+G54+G64+G48+G74</f>
        <v>110109.5</v>
      </c>
      <c r="H39" s="18" t="n">
        <f aca="false">H40+H54+H64+H48+H74</f>
        <v>107997.7</v>
      </c>
      <c r="I39" s="18" t="n">
        <f aca="false">I40+I54+I64+I48+I74</f>
        <v>110486.2</v>
      </c>
    </row>
    <row r="40" customFormat="false" ht="30" hidden="false" customHeight="false" outlineLevel="0" collapsed="false">
      <c r="A40" s="19" t="s">
        <v>47</v>
      </c>
      <c r="B40" s="17" t="s">
        <v>742</v>
      </c>
      <c r="C40" s="17" t="s">
        <v>16</v>
      </c>
      <c r="D40" s="17" t="s">
        <v>46</v>
      </c>
      <c r="E40" s="20" t="s">
        <v>48</v>
      </c>
      <c r="F40" s="17"/>
      <c r="G40" s="18" t="n">
        <f aca="false">G41</f>
        <v>2132</v>
      </c>
      <c r="H40" s="18" t="n">
        <f aca="false">H41</f>
        <v>2132</v>
      </c>
      <c r="I40" s="18" t="n">
        <f aca="false">I41</f>
        <v>2132</v>
      </c>
    </row>
    <row r="41" customFormat="false" ht="15" hidden="false" customHeight="false" outlineLevel="0" collapsed="false">
      <c r="A41" s="19" t="s">
        <v>49</v>
      </c>
      <c r="B41" s="17" t="s">
        <v>742</v>
      </c>
      <c r="C41" s="17" t="s">
        <v>16</v>
      </c>
      <c r="D41" s="17" t="s">
        <v>46</v>
      </c>
      <c r="E41" s="20" t="s">
        <v>50</v>
      </c>
      <c r="F41" s="17"/>
      <c r="G41" s="18" t="n">
        <f aca="false">G42</f>
        <v>2132</v>
      </c>
      <c r="H41" s="18" t="n">
        <f aca="false">H42</f>
        <v>2132</v>
      </c>
      <c r="I41" s="18" t="n">
        <f aca="false">I42</f>
        <v>2132</v>
      </c>
    </row>
    <row r="42" customFormat="false" ht="75" hidden="false" customHeight="false" outlineLevel="0" collapsed="false">
      <c r="A42" s="19" t="s">
        <v>51</v>
      </c>
      <c r="B42" s="17" t="s">
        <v>742</v>
      </c>
      <c r="C42" s="17" t="s">
        <v>16</v>
      </c>
      <c r="D42" s="17" t="s">
        <v>46</v>
      </c>
      <c r="E42" s="20" t="s">
        <v>52</v>
      </c>
      <c r="F42" s="17"/>
      <c r="G42" s="18" t="n">
        <f aca="false">G43</f>
        <v>2132</v>
      </c>
      <c r="H42" s="18" t="n">
        <f aca="false">H43</f>
        <v>2132</v>
      </c>
      <c r="I42" s="18" t="n">
        <f aca="false">I43</f>
        <v>2132</v>
      </c>
    </row>
    <row r="43" customFormat="false" ht="45" hidden="false" customHeight="false" outlineLevel="0" collapsed="false">
      <c r="A43" s="22" t="s">
        <v>53</v>
      </c>
      <c r="B43" s="17" t="s">
        <v>742</v>
      </c>
      <c r="C43" s="17" t="s">
        <v>16</v>
      </c>
      <c r="D43" s="17" t="s">
        <v>46</v>
      </c>
      <c r="E43" s="20" t="s">
        <v>54</v>
      </c>
      <c r="F43" s="17"/>
      <c r="G43" s="18" t="n">
        <f aca="false">G44+G46</f>
        <v>2132</v>
      </c>
      <c r="H43" s="18" t="n">
        <f aca="false">H44+H46</f>
        <v>2132</v>
      </c>
      <c r="I43" s="18" t="n">
        <f aca="false">I44+I46</f>
        <v>2132</v>
      </c>
    </row>
    <row r="44" customFormat="false" ht="75" hidden="false" customHeight="false" outlineLevel="0" collapsed="false">
      <c r="A44" s="21" t="s">
        <v>27</v>
      </c>
      <c r="B44" s="17" t="s">
        <v>742</v>
      </c>
      <c r="C44" s="17" t="s">
        <v>16</v>
      </c>
      <c r="D44" s="17" t="s">
        <v>46</v>
      </c>
      <c r="E44" s="20" t="s">
        <v>54</v>
      </c>
      <c r="F44" s="17" t="s">
        <v>28</v>
      </c>
      <c r="G44" s="18" t="n">
        <f aca="false">G45</f>
        <v>1827.6</v>
      </c>
      <c r="H44" s="18" t="n">
        <f aca="false">H45</f>
        <v>1717.2</v>
      </c>
      <c r="I44" s="18" t="n">
        <f aca="false">I45</f>
        <v>1717.2</v>
      </c>
    </row>
    <row r="45" customFormat="false" ht="30" hidden="false" customHeight="false" outlineLevel="0" collapsed="false">
      <c r="A45" s="21" t="s">
        <v>29</v>
      </c>
      <c r="B45" s="17" t="s">
        <v>742</v>
      </c>
      <c r="C45" s="17" t="s">
        <v>16</v>
      </c>
      <c r="D45" s="17" t="s">
        <v>46</v>
      </c>
      <c r="E45" s="20" t="s">
        <v>54</v>
      </c>
      <c r="F45" s="17" t="s">
        <v>30</v>
      </c>
      <c r="G45" s="18" t="n">
        <v>1827.6</v>
      </c>
      <c r="H45" s="18" t="n">
        <v>1717.2</v>
      </c>
      <c r="I45" s="18" t="n">
        <v>1717.2</v>
      </c>
    </row>
    <row r="46" customFormat="false" ht="30" hidden="false" customHeight="false" outlineLevel="0" collapsed="false">
      <c r="A46" s="21" t="s">
        <v>41</v>
      </c>
      <c r="B46" s="17" t="s">
        <v>742</v>
      </c>
      <c r="C46" s="17" t="s">
        <v>16</v>
      </c>
      <c r="D46" s="17" t="s">
        <v>46</v>
      </c>
      <c r="E46" s="20" t="s">
        <v>54</v>
      </c>
      <c r="F46" s="17" t="s">
        <v>42</v>
      </c>
      <c r="G46" s="18" t="n">
        <f aca="false">G47</f>
        <v>304.4</v>
      </c>
      <c r="H46" s="18" t="n">
        <f aca="false">H47</f>
        <v>414.8</v>
      </c>
      <c r="I46" s="18" t="n">
        <f aca="false">I47</f>
        <v>414.8</v>
      </c>
    </row>
    <row r="47" customFormat="false" ht="45" hidden="false" customHeight="false" outlineLevel="0" collapsed="false">
      <c r="A47" s="21" t="s">
        <v>43</v>
      </c>
      <c r="B47" s="17" t="s">
        <v>742</v>
      </c>
      <c r="C47" s="17" t="s">
        <v>16</v>
      </c>
      <c r="D47" s="17" t="s">
        <v>46</v>
      </c>
      <c r="E47" s="20" t="s">
        <v>54</v>
      </c>
      <c r="F47" s="17" t="s">
        <v>44</v>
      </c>
      <c r="G47" s="18" t="n">
        <v>304.4</v>
      </c>
      <c r="H47" s="18" t="n">
        <v>414.8</v>
      </c>
      <c r="I47" s="18" t="n">
        <v>414.8</v>
      </c>
    </row>
    <row r="48" customFormat="false" ht="30" hidden="false" customHeight="false" outlineLevel="0" collapsed="false">
      <c r="A48" s="19" t="s">
        <v>55</v>
      </c>
      <c r="B48" s="17" t="s">
        <v>742</v>
      </c>
      <c r="C48" s="17" t="s">
        <v>16</v>
      </c>
      <c r="D48" s="17" t="s">
        <v>46</v>
      </c>
      <c r="E48" s="20" t="s">
        <v>56</v>
      </c>
      <c r="F48" s="17"/>
      <c r="G48" s="18" t="n">
        <f aca="false">G49</f>
        <v>3500</v>
      </c>
      <c r="H48" s="18" t="n">
        <f aca="false">H49</f>
        <v>0</v>
      </c>
      <c r="I48" s="18" t="n">
        <f aca="false">I49</f>
        <v>0</v>
      </c>
    </row>
    <row r="49" customFormat="false" ht="15" hidden="false" customHeight="false" outlineLevel="0" collapsed="false">
      <c r="A49" s="19" t="s">
        <v>57</v>
      </c>
      <c r="B49" s="17" t="s">
        <v>742</v>
      </c>
      <c r="C49" s="17" t="s">
        <v>16</v>
      </c>
      <c r="D49" s="17" t="s">
        <v>46</v>
      </c>
      <c r="E49" s="20" t="s">
        <v>58</v>
      </c>
      <c r="F49" s="17"/>
      <c r="G49" s="18" t="n">
        <f aca="false">G50</f>
        <v>3500</v>
      </c>
      <c r="H49" s="18" t="n">
        <f aca="false">H50</f>
        <v>0</v>
      </c>
      <c r="I49" s="18" t="n">
        <f aca="false">I50</f>
        <v>0</v>
      </c>
    </row>
    <row r="50" customFormat="false" ht="60" hidden="false" customHeight="false" outlineLevel="0" collapsed="false">
      <c r="A50" s="23" t="s">
        <v>59</v>
      </c>
      <c r="B50" s="17" t="s">
        <v>742</v>
      </c>
      <c r="C50" s="17" t="s">
        <v>16</v>
      </c>
      <c r="D50" s="17" t="s">
        <v>46</v>
      </c>
      <c r="E50" s="20" t="s">
        <v>60</v>
      </c>
      <c r="F50" s="17"/>
      <c r="G50" s="18" t="n">
        <f aca="false">G51</f>
        <v>3500</v>
      </c>
      <c r="H50" s="18" t="n">
        <f aca="false">H51</f>
        <v>0</v>
      </c>
      <c r="I50" s="18" t="n">
        <f aca="false">I51</f>
        <v>0</v>
      </c>
    </row>
    <row r="51" customFormat="false" ht="120" hidden="false" customHeight="false" outlineLevel="0" collapsed="false">
      <c r="A51" s="23" t="s">
        <v>61</v>
      </c>
      <c r="B51" s="17" t="s">
        <v>742</v>
      </c>
      <c r="C51" s="17" t="s">
        <v>16</v>
      </c>
      <c r="D51" s="17" t="s">
        <v>46</v>
      </c>
      <c r="E51" s="20" t="s">
        <v>62</v>
      </c>
      <c r="F51" s="17"/>
      <c r="G51" s="18" t="n">
        <f aca="false">G52</f>
        <v>3500</v>
      </c>
      <c r="H51" s="18" t="n">
        <f aca="false">H52</f>
        <v>0</v>
      </c>
      <c r="I51" s="18" t="n">
        <f aca="false">I52</f>
        <v>0</v>
      </c>
    </row>
    <row r="52" customFormat="false" ht="30" hidden="false" customHeight="false" outlineLevel="0" collapsed="false">
      <c r="A52" s="21" t="s">
        <v>41</v>
      </c>
      <c r="B52" s="17" t="s">
        <v>742</v>
      </c>
      <c r="C52" s="17" t="s">
        <v>16</v>
      </c>
      <c r="D52" s="17" t="s">
        <v>46</v>
      </c>
      <c r="E52" s="20" t="s">
        <v>62</v>
      </c>
      <c r="F52" s="17" t="s">
        <v>42</v>
      </c>
      <c r="G52" s="18" t="n">
        <f aca="false">G53</f>
        <v>3500</v>
      </c>
      <c r="H52" s="18" t="n">
        <f aca="false">H53</f>
        <v>0</v>
      </c>
      <c r="I52" s="18" t="n">
        <f aca="false">I53</f>
        <v>0</v>
      </c>
    </row>
    <row r="53" customFormat="false" ht="45" hidden="false" customHeight="false" outlineLevel="0" collapsed="false">
      <c r="A53" s="21" t="s">
        <v>43</v>
      </c>
      <c r="B53" s="17" t="s">
        <v>742</v>
      </c>
      <c r="C53" s="17" t="s">
        <v>16</v>
      </c>
      <c r="D53" s="17" t="s">
        <v>46</v>
      </c>
      <c r="E53" s="20" t="s">
        <v>62</v>
      </c>
      <c r="F53" s="17" t="s">
        <v>44</v>
      </c>
      <c r="G53" s="18" t="n">
        <f aca="false">1472.3+1728.3+299.4</f>
        <v>3500</v>
      </c>
      <c r="H53" s="18" t="n">
        <v>0</v>
      </c>
      <c r="I53" s="18" t="n">
        <v>0</v>
      </c>
    </row>
    <row r="54" customFormat="false" ht="30" hidden="false" customHeight="false" outlineLevel="0" collapsed="false">
      <c r="A54" s="19" t="s">
        <v>19</v>
      </c>
      <c r="B54" s="17" t="s">
        <v>742</v>
      </c>
      <c r="C54" s="17" t="s">
        <v>16</v>
      </c>
      <c r="D54" s="17" t="s">
        <v>46</v>
      </c>
      <c r="E54" s="20" t="s">
        <v>20</v>
      </c>
      <c r="F54" s="17"/>
      <c r="G54" s="18" t="n">
        <f aca="false">G55</f>
        <v>95921.5</v>
      </c>
      <c r="H54" s="18" t="n">
        <f aca="false">H55</f>
        <v>99228.7</v>
      </c>
      <c r="I54" s="18" t="n">
        <f aca="false">I55</f>
        <v>100812.2</v>
      </c>
    </row>
    <row r="55" customFormat="false" ht="15" hidden="false" customHeight="false" outlineLevel="0" collapsed="false">
      <c r="A55" s="19" t="s">
        <v>21</v>
      </c>
      <c r="B55" s="17" t="s">
        <v>742</v>
      </c>
      <c r="C55" s="17" t="s">
        <v>16</v>
      </c>
      <c r="D55" s="17" t="s">
        <v>46</v>
      </c>
      <c r="E55" s="20" t="s">
        <v>22</v>
      </c>
      <c r="F55" s="17"/>
      <c r="G55" s="18" t="n">
        <f aca="false">G56</f>
        <v>95921.5</v>
      </c>
      <c r="H55" s="18" t="n">
        <f aca="false">H56</f>
        <v>99228.7</v>
      </c>
      <c r="I55" s="18" t="n">
        <f aca="false">I56</f>
        <v>100812.2</v>
      </c>
    </row>
    <row r="56" customFormat="false" ht="45" hidden="false" customHeight="false" outlineLevel="0" collapsed="false">
      <c r="A56" s="19" t="s">
        <v>23</v>
      </c>
      <c r="B56" s="17" t="s">
        <v>742</v>
      </c>
      <c r="C56" s="17" t="s">
        <v>16</v>
      </c>
      <c r="D56" s="17" t="s">
        <v>46</v>
      </c>
      <c r="E56" s="20" t="s">
        <v>24</v>
      </c>
      <c r="F56" s="17"/>
      <c r="G56" s="18" t="n">
        <f aca="false">G57</f>
        <v>95921.5</v>
      </c>
      <c r="H56" s="18" t="n">
        <f aca="false">H57</f>
        <v>99228.7</v>
      </c>
      <c r="I56" s="18" t="n">
        <f aca="false">I57</f>
        <v>100812.2</v>
      </c>
    </row>
    <row r="57" customFormat="false" ht="15" hidden="false" customHeight="false" outlineLevel="0" collapsed="false">
      <c r="A57" s="19" t="s">
        <v>63</v>
      </c>
      <c r="B57" s="17" t="s">
        <v>742</v>
      </c>
      <c r="C57" s="17" t="s">
        <v>16</v>
      </c>
      <c r="D57" s="17" t="s">
        <v>46</v>
      </c>
      <c r="E57" s="20" t="s">
        <v>64</v>
      </c>
      <c r="F57" s="24"/>
      <c r="G57" s="18" t="n">
        <f aca="false">G58+G60+G62</f>
        <v>95921.5</v>
      </c>
      <c r="H57" s="18" t="n">
        <f aca="false">H58+H60+H62</f>
        <v>99228.7</v>
      </c>
      <c r="I57" s="18" t="n">
        <f aca="false">I58+I60+I62</f>
        <v>100812.2</v>
      </c>
    </row>
    <row r="58" customFormat="false" ht="75" hidden="false" customHeight="false" outlineLevel="0" collapsed="false">
      <c r="A58" s="21" t="s">
        <v>27</v>
      </c>
      <c r="B58" s="17" t="s">
        <v>742</v>
      </c>
      <c r="C58" s="17" t="s">
        <v>16</v>
      </c>
      <c r="D58" s="17" t="s">
        <v>46</v>
      </c>
      <c r="E58" s="20" t="s">
        <v>64</v>
      </c>
      <c r="F58" s="17" t="s">
        <v>28</v>
      </c>
      <c r="G58" s="18" t="n">
        <f aca="false">G59</f>
        <v>81400.1</v>
      </c>
      <c r="H58" s="18" t="n">
        <f aca="false">H59</f>
        <v>81400.1</v>
      </c>
      <c r="I58" s="18" t="n">
        <f aca="false">I59</f>
        <v>81400.1</v>
      </c>
    </row>
    <row r="59" customFormat="false" ht="30" hidden="false" customHeight="false" outlineLevel="0" collapsed="false">
      <c r="A59" s="21" t="s">
        <v>29</v>
      </c>
      <c r="B59" s="17" t="s">
        <v>742</v>
      </c>
      <c r="C59" s="17" t="s">
        <v>16</v>
      </c>
      <c r="D59" s="17" t="s">
        <v>46</v>
      </c>
      <c r="E59" s="20" t="s">
        <v>64</v>
      </c>
      <c r="F59" s="17" t="s">
        <v>30</v>
      </c>
      <c r="G59" s="18" t="n">
        <v>81400.1</v>
      </c>
      <c r="H59" s="18" t="n">
        <f aca="false">70702.1+10698</f>
        <v>81400.1</v>
      </c>
      <c r="I59" s="18" t="n">
        <f aca="false">70702.1+10698</f>
        <v>81400.1</v>
      </c>
    </row>
    <row r="60" customFormat="false" ht="30" hidden="false" customHeight="false" outlineLevel="0" collapsed="false">
      <c r="A60" s="21" t="s">
        <v>41</v>
      </c>
      <c r="B60" s="17" t="s">
        <v>742</v>
      </c>
      <c r="C60" s="17" t="s">
        <v>16</v>
      </c>
      <c r="D60" s="17" t="s">
        <v>46</v>
      </c>
      <c r="E60" s="20" t="s">
        <v>64</v>
      </c>
      <c r="F60" s="17" t="s">
        <v>42</v>
      </c>
      <c r="G60" s="18" t="n">
        <f aca="false">G61</f>
        <v>12212.8</v>
      </c>
      <c r="H60" s="18" t="n">
        <f aca="false">H61</f>
        <v>15511</v>
      </c>
      <c r="I60" s="18" t="n">
        <f aca="false">I61</f>
        <v>17093.5</v>
      </c>
    </row>
    <row r="61" customFormat="false" ht="45" hidden="false" customHeight="false" outlineLevel="0" collapsed="false">
      <c r="A61" s="21" t="s">
        <v>43</v>
      </c>
      <c r="B61" s="17" t="s">
        <v>742</v>
      </c>
      <c r="C61" s="17" t="s">
        <v>16</v>
      </c>
      <c r="D61" s="17" t="s">
        <v>46</v>
      </c>
      <c r="E61" s="20" t="s">
        <v>64</v>
      </c>
      <c r="F61" s="17" t="s">
        <v>44</v>
      </c>
      <c r="G61" s="18" t="n">
        <v>12212.8</v>
      </c>
      <c r="H61" s="18" t="n">
        <f aca="false">19511-4000</f>
        <v>15511</v>
      </c>
      <c r="I61" s="18" t="n">
        <f aca="false">20101.5-3000-8</f>
        <v>17093.5</v>
      </c>
    </row>
    <row r="62" customFormat="false" ht="15" hidden="false" customHeight="false" outlineLevel="0" collapsed="false">
      <c r="A62" s="21" t="s">
        <v>65</v>
      </c>
      <c r="B62" s="17" t="s">
        <v>742</v>
      </c>
      <c r="C62" s="17" t="s">
        <v>16</v>
      </c>
      <c r="D62" s="17" t="s">
        <v>46</v>
      </c>
      <c r="E62" s="20" t="s">
        <v>64</v>
      </c>
      <c r="F62" s="17" t="s">
        <v>66</v>
      </c>
      <c r="G62" s="18" t="n">
        <f aca="false">G63</f>
        <v>2308.6</v>
      </c>
      <c r="H62" s="18" t="n">
        <f aca="false">H63</f>
        <v>2317.6</v>
      </c>
      <c r="I62" s="18" t="n">
        <f aca="false">I63</f>
        <v>2318.6</v>
      </c>
    </row>
    <row r="63" customFormat="false" ht="15" hidden="false" customHeight="false" outlineLevel="0" collapsed="false">
      <c r="A63" s="25" t="s">
        <v>67</v>
      </c>
      <c r="B63" s="17" t="s">
        <v>742</v>
      </c>
      <c r="C63" s="17" t="s">
        <v>16</v>
      </c>
      <c r="D63" s="17" t="s">
        <v>46</v>
      </c>
      <c r="E63" s="20" t="s">
        <v>64</v>
      </c>
      <c r="F63" s="17" t="s">
        <v>68</v>
      </c>
      <c r="G63" s="18" t="n">
        <v>2308.6</v>
      </c>
      <c r="H63" s="18" t="n">
        <v>2317.6</v>
      </c>
      <c r="I63" s="18" t="n">
        <v>2318.6</v>
      </c>
    </row>
    <row r="64" customFormat="false" ht="60" hidden="false" customHeight="false" outlineLevel="0" collapsed="false">
      <c r="A64" s="19" t="s">
        <v>69</v>
      </c>
      <c r="B64" s="17" t="s">
        <v>742</v>
      </c>
      <c r="C64" s="17" t="s">
        <v>16</v>
      </c>
      <c r="D64" s="17" t="s">
        <v>46</v>
      </c>
      <c r="E64" s="20" t="s">
        <v>70</v>
      </c>
      <c r="F64" s="24"/>
      <c r="G64" s="18" t="n">
        <f aca="false">G65</f>
        <v>5901</v>
      </c>
      <c r="H64" s="18" t="n">
        <f aca="false">H65</f>
        <v>6637</v>
      </c>
      <c r="I64" s="18" t="n">
        <f aca="false">I65</f>
        <v>7542</v>
      </c>
    </row>
    <row r="65" customFormat="false" ht="75" hidden="false" customHeight="false" outlineLevel="0" collapsed="false">
      <c r="A65" s="19" t="s">
        <v>71</v>
      </c>
      <c r="B65" s="17" t="s">
        <v>742</v>
      </c>
      <c r="C65" s="17" t="s">
        <v>16</v>
      </c>
      <c r="D65" s="17" t="s">
        <v>46</v>
      </c>
      <c r="E65" s="20" t="s">
        <v>72</v>
      </c>
      <c r="F65" s="24"/>
      <c r="G65" s="18" t="n">
        <f aca="false">G66+G70</f>
        <v>5901</v>
      </c>
      <c r="H65" s="18" t="n">
        <f aca="false">H66+H70</f>
        <v>6637</v>
      </c>
      <c r="I65" s="18" t="n">
        <f aca="false">I66+I70</f>
        <v>7542</v>
      </c>
    </row>
    <row r="66" customFormat="false" ht="60" hidden="false" customHeight="false" outlineLevel="0" collapsed="false">
      <c r="A66" s="22" t="s">
        <v>73</v>
      </c>
      <c r="B66" s="17" t="s">
        <v>742</v>
      </c>
      <c r="C66" s="17" t="s">
        <v>16</v>
      </c>
      <c r="D66" s="17" t="s">
        <v>46</v>
      </c>
      <c r="E66" s="20" t="s">
        <v>74</v>
      </c>
      <c r="F66" s="24"/>
      <c r="G66" s="18" t="n">
        <f aca="false">G67</f>
        <v>5622</v>
      </c>
      <c r="H66" s="18" t="n">
        <f aca="false">H67</f>
        <v>5832</v>
      </c>
      <c r="I66" s="18" t="n">
        <f aca="false">I67</f>
        <v>6622</v>
      </c>
    </row>
    <row r="67" customFormat="false" ht="180" hidden="false" customHeight="false" outlineLevel="0" collapsed="false">
      <c r="A67" s="22" t="s">
        <v>75</v>
      </c>
      <c r="B67" s="17" t="s">
        <v>742</v>
      </c>
      <c r="C67" s="17" t="s">
        <v>16</v>
      </c>
      <c r="D67" s="17" t="s">
        <v>46</v>
      </c>
      <c r="E67" s="26" t="s">
        <v>76</v>
      </c>
      <c r="F67" s="24"/>
      <c r="G67" s="18" t="n">
        <f aca="false">G68</f>
        <v>5622</v>
      </c>
      <c r="H67" s="18" t="n">
        <f aca="false">H68</f>
        <v>5832</v>
      </c>
      <c r="I67" s="18" t="n">
        <f aca="false">I68</f>
        <v>6622</v>
      </c>
    </row>
    <row r="68" customFormat="false" ht="30" hidden="false" customHeight="false" outlineLevel="0" collapsed="false">
      <c r="A68" s="21" t="s">
        <v>41</v>
      </c>
      <c r="B68" s="17" t="s">
        <v>742</v>
      </c>
      <c r="C68" s="17" t="s">
        <v>16</v>
      </c>
      <c r="D68" s="17" t="s">
        <v>46</v>
      </c>
      <c r="E68" s="26" t="s">
        <v>76</v>
      </c>
      <c r="F68" s="17" t="s">
        <v>42</v>
      </c>
      <c r="G68" s="18" t="n">
        <f aca="false">G69</f>
        <v>5622</v>
      </c>
      <c r="H68" s="18" t="n">
        <f aca="false">H69</f>
        <v>5832</v>
      </c>
      <c r="I68" s="18" t="n">
        <f aca="false">I69</f>
        <v>6622</v>
      </c>
    </row>
    <row r="69" customFormat="false" ht="45" hidden="false" customHeight="false" outlineLevel="0" collapsed="false">
      <c r="A69" s="21" t="s">
        <v>43</v>
      </c>
      <c r="B69" s="17" t="s">
        <v>742</v>
      </c>
      <c r="C69" s="17" t="s">
        <v>16</v>
      </c>
      <c r="D69" s="17" t="s">
        <v>46</v>
      </c>
      <c r="E69" s="26" t="s">
        <v>76</v>
      </c>
      <c r="F69" s="17" t="s">
        <v>44</v>
      </c>
      <c r="G69" s="18" t="n">
        <v>5622</v>
      </c>
      <c r="H69" s="18" t="n">
        <f aca="false">5903+9450+315+164-10000</f>
        <v>5832</v>
      </c>
      <c r="I69" s="18" t="n">
        <f aca="false">6198+9922+330+172-10000</f>
        <v>6622</v>
      </c>
    </row>
    <row r="70" customFormat="false" ht="30" hidden="false" customHeight="false" outlineLevel="0" collapsed="false">
      <c r="A70" s="22" t="s">
        <v>77</v>
      </c>
      <c r="B70" s="17" t="s">
        <v>742</v>
      </c>
      <c r="C70" s="17" t="s">
        <v>16</v>
      </c>
      <c r="D70" s="17" t="s">
        <v>46</v>
      </c>
      <c r="E70" s="20" t="s">
        <v>78</v>
      </c>
      <c r="F70" s="17"/>
      <c r="G70" s="18" t="n">
        <f aca="false">G71</f>
        <v>279</v>
      </c>
      <c r="H70" s="18" t="n">
        <f aca="false">H71</f>
        <v>805</v>
      </c>
      <c r="I70" s="18" t="n">
        <f aca="false">I71</f>
        <v>920</v>
      </c>
    </row>
    <row r="71" customFormat="false" ht="75" hidden="false" customHeight="false" outlineLevel="0" collapsed="false">
      <c r="A71" s="27" t="s">
        <v>79</v>
      </c>
      <c r="B71" s="17" t="s">
        <v>742</v>
      </c>
      <c r="C71" s="17" t="s">
        <v>16</v>
      </c>
      <c r="D71" s="17" t="s">
        <v>46</v>
      </c>
      <c r="E71" s="20" t="s">
        <v>80</v>
      </c>
      <c r="F71" s="17"/>
      <c r="G71" s="18" t="n">
        <f aca="false">G72</f>
        <v>279</v>
      </c>
      <c r="H71" s="18" t="n">
        <f aca="false">H72</f>
        <v>805</v>
      </c>
      <c r="I71" s="18" t="n">
        <f aca="false">I72</f>
        <v>920</v>
      </c>
    </row>
    <row r="72" customFormat="false" ht="30" hidden="false" customHeight="false" outlineLevel="0" collapsed="false">
      <c r="A72" s="21" t="s">
        <v>41</v>
      </c>
      <c r="B72" s="17" t="s">
        <v>742</v>
      </c>
      <c r="C72" s="17" t="s">
        <v>16</v>
      </c>
      <c r="D72" s="17" t="s">
        <v>46</v>
      </c>
      <c r="E72" s="20" t="s">
        <v>80</v>
      </c>
      <c r="F72" s="17" t="s">
        <v>42</v>
      </c>
      <c r="G72" s="18" t="n">
        <f aca="false">G73</f>
        <v>279</v>
      </c>
      <c r="H72" s="18" t="n">
        <f aca="false">H73</f>
        <v>805</v>
      </c>
      <c r="I72" s="18" t="n">
        <f aca="false">I73</f>
        <v>920</v>
      </c>
    </row>
    <row r="73" customFormat="false" ht="45" hidden="false" customHeight="false" outlineLevel="0" collapsed="false">
      <c r="A73" s="21" t="s">
        <v>43</v>
      </c>
      <c r="B73" s="17" t="s">
        <v>742</v>
      </c>
      <c r="C73" s="17" t="s">
        <v>16</v>
      </c>
      <c r="D73" s="17" t="s">
        <v>46</v>
      </c>
      <c r="E73" s="20" t="s">
        <v>80</v>
      </c>
      <c r="F73" s="17" t="s">
        <v>44</v>
      </c>
      <c r="G73" s="18" t="n">
        <f aca="false">200+79</f>
        <v>279</v>
      </c>
      <c r="H73" s="18" t="n">
        <f aca="false">420+1885-1500</f>
        <v>805</v>
      </c>
      <c r="I73" s="18" t="n">
        <f aca="false">441+1979-1500</f>
        <v>920</v>
      </c>
    </row>
    <row r="74" customFormat="false" ht="15" hidden="false" customHeight="false" outlineLevel="0" collapsed="false">
      <c r="A74" s="19" t="s">
        <v>81</v>
      </c>
      <c r="B74" s="17" t="s">
        <v>742</v>
      </c>
      <c r="C74" s="17" t="s">
        <v>16</v>
      </c>
      <c r="D74" s="17" t="s">
        <v>46</v>
      </c>
      <c r="E74" s="20" t="s">
        <v>82</v>
      </c>
      <c r="F74" s="17"/>
      <c r="G74" s="18" t="n">
        <f aca="false">G75</f>
        <v>2655</v>
      </c>
      <c r="H74" s="18" t="n">
        <f aca="false">H75</f>
        <v>0</v>
      </c>
      <c r="I74" s="18" t="n">
        <f aca="false">I75</f>
        <v>0</v>
      </c>
    </row>
    <row r="75" customFormat="false" ht="15" hidden="false" customHeight="false" outlineLevel="0" collapsed="false">
      <c r="A75" s="19" t="s">
        <v>83</v>
      </c>
      <c r="B75" s="17" t="s">
        <v>742</v>
      </c>
      <c r="C75" s="17" t="s">
        <v>16</v>
      </c>
      <c r="D75" s="17" t="s">
        <v>46</v>
      </c>
      <c r="E75" s="20" t="s">
        <v>84</v>
      </c>
      <c r="F75" s="17"/>
      <c r="G75" s="18" t="n">
        <f aca="false">G76</f>
        <v>2655</v>
      </c>
      <c r="H75" s="18" t="n">
        <f aca="false">H76</f>
        <v>0</v>
      </c>
      <c r="I75" s="18" t="n">
        <f aca="false">I76</f>
        <v>0</v>
      </c>
    </row>
    <row r="76" customFormat="false" ht="30" hidden="false" customHeight="false" outlineLevel="0" collapsed="false">
      <c r="A76" s="21" t="s">
        <v>41</v>
      </c>
      <c r="B76" s="17" t="s">
        <v>742</v>
      </c>
      <c r="C76" s="17" t="s">
        <v>16</v>
      </c>
      <c r="D76" s="17" t="s">
        <v>46</v>
      </c>
      <c r="E76" s="20" t="s">
        <v>84</v>
      </c>
      <c r="F76" s="17" t="s">
        <v>42</v>
      </c>
      <c r="G76" s="18" t="n">
        <f aca="false">G77</f>
        <v>2655</v>
      </c>
      <c r="H76" s="18" t="n">
        <f aca="false">H77</f>
        <v>0</v>
      </c>
      <c r="I76" s="18" t="n">
        <f aca="false">I77</f>
        <v>0</v>
      </c>
    </row>
    <row r="77" customFormat="false" ht="45" hidden="false" customHeight="false" outlineLevel="0" collapsed="false">
      <c r="A77" s="21" t="s">
        <v>43</v>
      </c>
      <c r="B77" s="17" t="s">
        <v>742</v>
      </c>
      <c r="C77" s="17" t="s">
        <v>16</v>
      </c>
      <c r="D77" s="17" t="s">
        <v>46</v>
      </c>
      <c r="E77" s="20" t="s">
        <v>84</v>
      </c>
      <c r="F77" s="17" t="s">
        <v>44</v>
      </c>
      <c r="G77" s="18" t="n">
        <v>2655</v>
      </c>
      <c r="H77" s="18" t="n">
        <v>0</v>
      </c>
      <c r="I77" s="18" t="n">
        <v>0</v>
      </c>
    </row>
    <row r="78" customFormat="false" ht="30" hidden="false" customHeight="false" outlineLevel="0" collapsed="false">
      <c r="A78" s="21" t="s">
        <v>93</v>
      </c>
      <c r="B78" s="17" t="s">
        <v>742</v>
      </c>
      <c r="C78" s="17" t="s">
        <v>16</v>
      </c>
      <c r="D78" s="17" t="s">
        <v>94</v>
      </c>
      <c r="E78" s="20"/>
      <c r="F78" s="17"/>
      <c r="G78" s="18" t="n">
        <f aca="false">G79</f>
        <v>3291</v>
      </c>
      <c r="H78" s="18" t="n">
        <f aca="false">H79</f>
        <v>0</v>
      </c>
      <c r="I78" s="18" t="n">
        <f aca="false">I79</f>
        <v>0</v>
      </c>
    </row>
    <row r="79" customFormat="false" ht="15" hidden="false" customHeight="false" outlineLevel="0" collapsed="false">
      <c r="A79" s="22" t="s">
        <v>95</v>
      </c>
      <c r="B79" s="17" t="s">
        <v>742</v>
      </c>
      <c r="C79" s="17" t="s">
        <v>16</v>
      </c>
      <c r="D79" s="17" t="s">
        <v>94</v>
      </c>
      <c r="E79" s="20" t="s">
        <v>96</v>
      </c>
      <c r="F79" s="18"/>
      <c r="G79" s="18" t="n">
        <f aca="false">G80</f>
        <v>3291</v>
      </c>
      <c r="H79" s="18" t="n">
        <f aca="false">H80</f>
        <v>0</v>
      </c>
      <c r="I79" s="18" t="n">
        <f aca="false">I80</f>
        <v>0</v>
      </c>
    </row>
    <row r="80" customFormat="false" ht="30" hidden="false" customHeight="false" outlineLevel="0" collapsed="false">
      <c r="A80" s="21" t="s">
        <v>41</v>
      </c>
      <c r="B80" s="17" t="s">
        <v>742</v>
      </c>
      <c r="C80" s="17" t="s">
        <v>16</v>
      </c>
      <c r="D80" s="17" t="s">
        <v>94</v>
      </c>
      <c r="E80" s="20" t="s">
        <v>96</v>
      </c>
      <c r="F80" s="17" t="s">
        <v>42</v>
      </c>
      <c r="G80" s="18" t="n">
        <f aca="false">G81</f>
        <v>3291</v>
      </c>
      <c r="H80" s="18" t="n">
        <f aca="false">H81</f>
        <v>0</v>
      </c>
      <c r="I80" s="18" t="n">
        <f aca="false">I81</f>
        <v>0</v>
      </c>
    </row>
    <row r="81" customFormat="false" ht="45" hidden="false" customHeight="false" outlineLevel="0" collapsed="false">
      <c r="A81" s="21" t="s">
        <v>43</v>
      </c>
      <c r="B81" s="17" t="s">
        <v>742</v>
      </c>
      <c r="C81" s="17" t="s">
        <v>16</v>
      </c>
      <c r="D81" s="17" t="s">
        <v>94</v>
      </c>
      <c r="E81" s="20" t="s">
        <v>96</v>
      </c>
      <c r="F81" s="17" t="s">
        <v>44</v>
      </c>
      <c r="G81" s="18" t="n">
        <v>3291</v>
      </c>
      <c r="H81" s="18" t="n">
        <v>0</v>
      </c>
      <c r="I81" s="18" t="n">
        <v>0</v>
      </c>
    </row>
    <row r="82" customFormat="false" ht="15" hidden="false" customHeight="false" outlineLevel="0" collapsed="false">
      <c r="A82" s="21"/>
      <c r="B82" s="17"/>
      <c r="C82" s="17"/>
      <c r="D82" s="17"/>
      <c r="E82" s="20"/>
      <c r="F82" s="17"/>
      <c r="G82" s="18"/>
      <c r="H82" s="18"/>
      <c r="I82" s="18"/>
    </row>
    <row r="83" customFormat="false" ht="15" hidden="false" customHeight="false" outlineLevel="0" collapsed="false">
      <c r="A83" s="21"/>
      <c r="B83" s="17"/>
      <c r="C83" s="17"/>
      <c r="D83" s="17"/>
      <c r="E83" s="20"/>
      <c r="F83" s="17"/>
      <c r="G83" s="18"/>
      <c r="H83" s="18"/>
      <c r="I83" s="18"/>
    </row>
    <row r="84" customFormat="false" ht="15" hidden="false" customHeight="false" outlineLevel="0" collapsed="false">
      <c r="A84" s="21"/>
      <c r="B84" s="17"/>
      <c r="C84" s="17"/>
      <c r="D84" s="17"/>
      <c r="E84" s="20"/>
      <c r="F84" s="17"/>
      <c r="G84" s="18"/>
      <c r="H84" s="18"/>
      <c r="I84" s="18"/>
    </row>
    <row r="85" customFormat="false" ht="15" hidden="false" customHeight="false" outlineLevel="0" collapsed="false">
      <c r="A85" s="16" t="s">
        <v>97</v>
      </c>
      <c r="B85" s="17" t="s">
        <v>742</v>
      </c>
      <c r="C85" s="17" t="s">
        <v>16</v>
      </c>
      <c r="D85" s="17" t="s">
        <v>98</v>
      </c>
      <c r="E85" s="17"/>
      <c r="F85" s="17"/>
      <c r="G85" s="18" t="n">
        <f aca="false">G86</f>
        <v>1000</v>
      </c>
      <c r="H85" s="18" t="n">
        <f aca="false">H86</f>
        <v>1000</v>
      </c>
      <c r="I85" s="18" t="n">
        <f aca="false">I86</f>
        <v>1000</v>
      </c>
    </row>
    <row r="86" customFormat="false" ht="15" hidden="false" customHeight="false" outlineLevel="0" collapsed="false">
      <c r="A86" s="22" t="s">
        <v>99</v>
      </c>
      <c r="B86" s="17" t="s">
        <v>742</v>
      </c>
      <c r="C86" s="17" t="s">
        <v>16</v>
      </c>
      <c r="D86" s="17" t="s">
        <v>98</v>
      </c>
      <c r="E86" s="20" t="s">
        <v>100</v>
      </c>
      <c r="F86" s="18"/>
      <c r="G86" s="18" t="n">
        <f aca="false">G87</f>
        <v>1000</v>
      </c>
      <c r="H86" s="18" t="n">
        <f aca="false">H87</f>
        <v>1000</v>
      </c>
      <c r="I86" s="18" t="n">
        <f aca="false">I87</f>
        <v>1000</v>
      </c>
    </row>
    <row r="87" customFormat="false" ht="15" hidden="false" customHeight="false" outlineLevel="0" collapsed="false">
      <c r="A87" s="28" t="s">
        <v>65</v>
      </c>
      <c r="B87" s="17" t="s">
        <v>742</v>
      </c>
      <c r="C87" s="17" t="s">
        <v>16</v>
      </c>
      <c r="D87" s="17" t="s">
        <v>98</v>
      </c>
      <c r="E87" s="20" t="s">
        <v>100</v>
      </c>
      <c r="F87" s="17" t="s">
        <v>66</v>
      </c>
      <c r="G87" s="18" t="n">
        <f aca="false">G88</f>
        <v>1000</v>
      </c>
      <c r="H87" s="18" t="n">
        <f aca="false">H88</f>
        <v>1000</v>
      </c>
      <c r="I87" s="18" t="n">
        <f aca="false">I88</f>
        <v>1000</v>
      </c>
    </row>
    <row r="88" customFormat="false" ht="15" hidden="false" customHeight="false" outlineLevel="0" collapsed="false">
      <c r="A88" s="16" t="s">
        <v>101</v>
      </c>
      <c r="B88" s="17" t="s">
        <v>742</v>
      </c>
      <c r="C88" s="17" t="s">
        <v>16</v>
      </c>
      <c r="D88" s="17" t="s">
        <v>98</v>
      </c>
      <c r="E88" s="20" t="s">
        <v>100</v>
      </c>
      <c r="F88" s="17" t="s">
        <v>102</v>
      </c>
      <c r="G88" s="18" t="n">
        <v>1000</v>
      </c>
      <c r="H88" s="18" t="n">
        <v>1000</v>
      </c>
      <c r="I88" s="18" t="n">
        <v>1000</v>
      </c>
    </row>
    <row r="89" customFormat="false" ht="15" hidden="false" customHeight="false" outlineLevel="0" collapsed="false">
      <c r="A89" s="16" t="s">
        <v>103</v>
      </c>
      <c r="B89" s="17" t="s">
        <v>742</v>
      </c>
      <c r="C89" s="17" t="s">
        <v>16</v>
      </c>
      <c r="D89" s="17" t="s">
        <v>104</v>
      </c>
      <c r="E89" s="17"/>
      <c r="F89" s="17"/>
      <c r="G89" s="18" t="n">
        <f aca="false">G90+G96+G120+G176+G166+G109+G185</f>
        <v>148260.6</v>
      </c>
      <c r="H89" s="18" t="n">
        <f aca="false">H90+H96+H120+H176+H166+H109+H185</f>
        <v>138740.7</v>
      </c>
      <c r="I89" s="18" t="n">
        <f aca="false">I90+I96+I120+I176+I166+I109+I185</f>
        <v>140368.9</v>
      </c>
    </row>
    <row r="90" customFormat="false" ht="15" hidden="false" customHeight="false" outlineLevel="0" collapsed="false">
      <c r="A90" s="19" t="s">
        <v>105</v>
      </c>
      <c r="B90" s="17" t="s">
        <v>742</v>
      </c>
      <c r="C90" s="17" t="s">
        <v>16</v>
      </c>
      <c r="D90" s="17" t="s">
        <v>104</v>
      </c>
      <c r="E90" s="20" t="s">
        <v>106</v>
      </c>
      <c r="F90" s="17"/>
      <c r="G90" s="18" t="n">
        <f aca="false">G91</f>
        <v>841</v>
      </c>
      <c r="H90" s="18" t="n">
        <f aca="false">H91</f>
        <v>841</v>
      </c>
      <c r="I90" s="18" t="n">
        <f aca="false">I91</f>
        <v>843</v>
      </c>
    </row>
    <row r="91" customFormat="false" ht="15" hidden="false" customHeight="false" outlineLevel="0" collapsed="false">
      <c r="A91" s="19" t="s">
        <v>107</v>
      </c>
      <c r="B91" s="17" t="s">
        <v>742</v>
      </c>
      <c r="C91" s="17" t="s">
        <v>16</v>
      </c>
      <c r="D91" s="17" t="s">
        <v>104</v>
      </c>
      <c r="E91" s="20" t="s">
        <v>108</v>
      </c>
      <c r="F91" s="17"/>
      <c r="G91" s="18" t="n">
        <f aca="false">G92</f>
        <v>841</v>
      </c>
      <c r="H91" s="18" t="n">
        <f aca="false">H92</f>
        <v>841</v>
      </c>
      <c r="I91" s="18" t="n">
        <f aca="false">I92</f>
        <v>843</v>
      </c>
    </row>
    <row r="92" customFormat="false" ht="75" hidden="false" customHeight="false" outlineLevel="0" collapsed="false">
      <c r="A92" s="23" t="s">
        <v>109</v>
      </c>
      <c r="B92" s="17" t="s">
        <v>742</v>
      </c>
      <c r="C92" s="17" t="s">
        <v>16</v>
      </c>
      <c r="D92" s="17" t="s">
        <v>104</v>
      </c>
      <c r="E92" s="20" t="s">
        <v>110</v>
      </c>
      <c r="F92" s="17"/>
      <c r="G92" s="18" t="n">
        <f aca="false">G93</f>
        <v>841</v>
      </c>
      <c r="H92" s="18" t="n">
        <f aca="false">H93</f>
        <v>841</v>
      </c>
      <c r="I92" s="18" t="n">
        <f aca="false">I93</f>
        <v>843</v>
      </c>
    </row>
    <row r="93" customFormat="false" ht="90" hidden="false" customHeight="false" outlineLevel="0" collapsed="false">
      <c r="A93" s="23" t="s">
        <v>111</v>
      </c>
      <c r="B93" s="17" t="s">
        <v>742</v>
      </c>
      <c r="C93" s="17" t="s">
        <v>16</v>
      </c>
      <c r="D93" s="17" t="s">
        <v>104</v>
      </c>
      <c r="E93" s="20" t="s">
        <v>112</v>
      </c>
      <c r="F93" s="17"/>
      <c r="G93" s="18" t="n">
        <f aca="false">G94</f>
        <v>841</v>
      </c>
      <c r="H93" s="18" t="n">
        <f aca="false">H94</f>
        <v>841</v>
      </c>
      <c r="I93" s="18" t="n">
        <f aca="false">I94</f>
        <v>843</v>
      </c>
    </row>
    <row r="94" customFormat="false" ht="75" hidden="false" customHeight="false" outlineLevel="0" collapsed="false">
      <c r="A94" s="21" t="s">
        <v>27</v>
      </c>
      <c r="B94" s="17" t="s">
        <v>742</v>
      </c>
      <c r="C94" s="17" t="s">
        <v>16</v>
      </c>
      <c r="D94" s="17" t="s">
        <v>104</v>
      </c>
      <c r="E94" s="20" t="s">
        <v>112</v>
      </c>
      <c r="F94" s="17" t="s">
        <v>28</v>
      </c>
      <c r="G94" s="18" t="n">
        <f aca="false">G95</f>
        <v>841</v>
      </c>
      <c r="H94" s="18" t="n">
        <f aca="false">H95</f>
        <v>841</v>
      </c>
      <c r="I94" s="18" t="n">
        <f aca="false">I95</f>
        <v>843</v>
      </c>
    </row>
    <row r="95" customFormat="false" ht="30" hidden="false" customHeight="false" outlineLevel="0" collapsed="false">
      <c r="A95" s="21" t="s">
        <v>29</v>
      </c>
      <c r="B95" s="17" t="s">
        <v>742</v>
      </c>
      <c r="C95" s="17" t="s">
        <v>16</v>
      </c>
      <c r="D95" s="17" t="s">
        <v>104</v>
      </c>
      <c r="E95" s="20" t="s">
        <v>112</v>
      </c>
      <c r="F95" s="17" t="s">
        <v>30</v>
      </c>
      <c r="G95" s="18" t="n">
        <v>841</v>
      </c>
      <c r="H95" s="18" t="n">
        <v>841</v>
      </c>
      <c r="I95" s="18" t="n">
        <v>843</v>
      </c>
    </row>
    <row r="96" customFormat="false" ht="15" hidden="false" customHeight="false" outlineLevel="0" collapsed="false">
      <c r="A96" s="19" t="s">
        <v>113</v>
      </c>
      <c r="B96" s="17" t="s">
        <v>742</v>
      </c>
      <c r="C96" s="17" t="s">
        <v>16</v>
      </c>
      <c r="D96" s="17" t="s">
        <v>104</v>
      </c>
      <c r="E96" s="20" t="s">
        <v>114</v>
      </c>
      <c r="F96" s="17"/>
      <c r="G96" s="18" t="n">
        <f aca="false">G102+G97</f>
        <v>3039</v>
      </c>
      <c r="H96" s="18" t="n">
        <f aca="false">H102+H97</f>
        <v>3039</v>
      </c>
      <c r="I96" s="18" t="n">
        <f aca="false">I102+I97</f>
        <v>3039</v>
      </c>
    </row>
    <row r="97" customFormat="false" ht="15" hidden="false" customHeight="false" outlineLevel="0" collapsed="false">
      <c r="A97" s="19" t="s">
        <v>115</v>
      </c>
      <c r="B97" s="17" t="s">
        <v>742</v>
      </c>
      <c r="C97" s="17" t="s">
        <v>16</v>
      </c>
      <c r="D97" s="17" t="s">
        <v>104</v>
      </c>
      <c r="E97" s="20" t="s">
        <v>116</v>
      </c>
      <c r="F97" s="17"/>
      <c r="G97" s="18" t="n">
        <f aca="false">G98</f>
        <v>862</v>
      </c>
      <c r="H97" s="18" t="n">
        <f aca="false">H98</f>
        <v>862</v>
      </c>
      <c r="I97" s="18" t="n">
        <f aca="false">I98</f>
        <v>862</v>
      </c>
    </row>
    <row r="98" customFormat="false" ht="60" hidden="false" customHeight="false" outlineLevel="0" collapsed="false">
      <c r="A98" s="19" t="s">
        <v>117</v>
      </c>
      <c r="B98" s="17" t="s">
        <v>742</v>
      </c>
      <c r="C98" s="17" t="s">
        <v>16</v>
      </c>
      <c r="D98" s="17" t="s">
        <v>104</v>
      </c>
      <c r="E98" s="20" t="s">
        <v>118</v>
      </c>
      <c r="F98" s="17"/>
      <c r="G98" s="18" t="n">
        <f aca="false">G99</f>
        <v>862</v>
      </c>
      <c r="H98" s="18" t="n">
        <f aca="false">H99</f>
        <v>862</v>
      </c>
      <c r="I98" s="18" t="n">
        <f aca="false">I99</f>
        <v>862</v>
      </c>
    </row>
    <row r="99" customFormat="false" ht="75" hidden="false" customHeight="false" outlineLevel="0" collapsed="false">
      <c r="A99" s="23" t="s">
        <v>119</v>
      </c>
      <c r="B99" s="17" t="s">
        <v>742</v>
      </c>
      <c r="C99" s="17" t="s">
        <v>16</v>
      </c>
      <c r="D99" s="17" t="s">
        <v>104</v>
      </c>
      <c r="E99" s="20" t="s">
        <v>120</v>
      </c>
      <c r="F99" s="17"/>
      <c r="G99" s="29" t="n">
        <f aca="false">G100</f>
        <v>862</v>
      </c>
      <c r="H99" s="29" t="n">
        <f aca="false">H100</f>
        <v>862</v>
      </c>
      <c r="I99" s="29" t="n">
        <f aca="false">I100</f>
        <v>862</v>
      </c>
    </row>
    <row r="100" customFormat="false" ht="75" hidden="false" customHeight="false" outlineLevel="0" collapsed="false">
      <c r="A100" s="21" t="s">
        <v>27</v>
      </c>
      <c r="B100" s="17" t="s">
        <v>742</v>
      </c>
      <c r="C100" s="17" t="s">
        <v>16</v>
      </c>
      <c r="D100" s="17" t="s">
        <v>104</v>
      </c>
      <c r="E100" s="20" t="s">
        <v>120</v>
      </c>
      <c r="F100" s="17" t="s">
        <v>28</v>
      </c>
      <c r="G100" s="29" t="n">
        <f aca="false">G101</f>
        <v>862</v>
      </c>
      <c r="H100" s="29" t="n">
        <f aca="false">H101</f>
        <v>862</v>
      </c>
      <c r="I100" s="29" t="n">
        <f aca="false">I101</f>
        <v>862</v>
      </c>
    </row>
    <row r="101" customFormat="false" ht="30" hidden="false" customHeight="false" outlineLevel="0" collapsed="false">
      <c r="A101" s="25" t="s">
        <v>121</v>
      </c>
      <c r="B101" s="17" t="s">
        <v>742</v>
      </c>
      <c r="C101" s="17" t="s">
        <v>16</v>
      </c>
      <c r="D101" s="17" t="s">
        <v>104</v>
      </c>
      <c r="E101" s="20" t="s">
        <v>120</v>
      </c>
      <c r="F101" s="17" t="s">
        <v>122</v>
      </c>
      <c r="G101" s="29" t="n">
        <v>862</v>
      </c>
      <c r="H101" s="29" t="n">
        <v>862</v>
      </c>
      <c r="I101" s="29" t="n">
        <v>862</v>
      </c>
    </row>
    <row r="102" customFormat="false" ht="15" hidden="false" customHeight="false" outlineLevel="0" collapsed="false">
      <c r="A102" s="19" t="s">
        <v>123</v>
      </c>
      <c r="B102" s="17" t="s">
        <v>742</v>
      </c>
      <c r="C102" s="17" t="s">
        <v>16</v>
      </c>
      <c r="D102" s="17" t="s">
        <v>104</v>
      </c>
      <c r="E102" s="20" t="s">
        <v>124</v>
      </c>
      <c r="F102" s="17"/>
      <c r="G102" s="18" t="n">
        <f aca="false">G103</f>
        <v>2177</v>
      </c>
      <c r="H102" s="18" t="n">
        <f aca="false">H103</f>
        <v>2177</v>
      </c>
      <c r="I102" s="18" t="n">
        <f aca="false">I103</f>
        <v>2177</v>
      </c>
    </row>
    <row r="103" customFormat="false" ht="90" hidden="false" customHeight="false" outlineLevel="0" collapsed="false">
      <c r="A103" s="19" t="s">
        <v>125</v>
      </c>
      <c r="B103" s="17" t="s">
        <v>742</v>
      </c>
      <c r="C103" s="17" t="s">
        <v>16</v>
      </c>
      <c r="D103" s="17" t="s">
        <v>104</v>
      </c>
      <c r="E103" s="20" t="s">
        <v>126</v>
      </c>
      <c r="F103" s="17"/>
      <c r="G103" s="18" t="n">
        <f aca="false">G104</f>
        <v>2177</v>
      </c>
      <c r="H103" s="18" t="n">
        <f aca="false">H104</f>
        <v>2177</v>
      </c>
      <c r="I103" s="18" t="n">
        <f aca="false">I104</f>
        <v>2177</v>
      </c>
    </row>
    <row r="104" customFormat="false" ht="75" hidden="false" customHeight="false" outlineLevel="0" collapsed="false">
      <c r="A104" s="23" t="s">
        <v>127</v>
      </c>
      <c r="B104" s="17" t="s">
        <v>742</v>
      </c>
      <c r="C104" s="17" t="s">
        <v>16</v>
      </c>
      <c r="D104" s="17" t="s">
        <v>104</v>
      </c>
      <c r="E104" s="20" t="s">
        <v>128</v>
      </c>
      <c r="F104" s="17"/>
      <c r="G104" s="18" t="n">
        <f aca="false">G105+G107</f>
        <v>2177</v>
      </c>
      <c r="H104" s="18" t="n">
        <f aca="false">H105+H107</f>
        <v>2177</v>
      </c>
      <c r="I104" s="18" t="n">
        <f aca="false">I105+I107</f>
        <v>2177</v>
      </c>
    </row>
    <row r="105" customFormat="false" ht="75" hidden="false" customHeight="false" outlineLevel="0" collapsed="false">
      <c r="A105" s="21" t="s">
        <v>27</v>
      </c>
      <c r="B105" s="17" t="s">
        <v>742</v>
      </c>
      <c r="C105" s="17" t="s">
        <v>16</v>
      </c>
      <c r="D105" s="17" t="s">
        <v>104</v>
      </c>
      <c r="E105" s="20" t="s">
        <v>128</v>
      </c>
      <c r="F105" s="17" t="s">
        <v>28</v>
      </c>
      <c r="G105" s="18" t="n">
        <f aca="false">G106</f>
        <v>1848.9</v>
      </c>
      <c r="H105" s="18" t="n">
        <f aca="false">H106</f>
        <v>1848.9</v>
      </c>
      <c r="I105" s="18" t="n">
        <f aca="false">I106</f>
        <v>1848.9</v>
      </c>
    </row>
    <row r="106" customFormat="false" ht="30" hidden="false" customHeight="false" outlineLevel="0" collapsed="false">
      <c r="A106" s="21" t="s">
        <v>29</v>
      </c>
      <c r="B106" s="17" t="s">
        <v>742</v>
      </c>
      <c r="C106" s="17" t="s">
        <v>16</v>
      </c>
      <c r="D106" s="17" t="s">
        <v>104</v>
      </c>
      <c r="E106" s="20" t="s">
        <v>128</v>
      </c>
      <c r="F106" s="17" t="s">
        <v>30</v>
      </c>
      <c r="G106" s="18" t="n">
        <v>1848.9</v>
      </c>
      <c r="H106" s="18" t="n">
        <v>1848.9</v>
      </c>
      <c r="I106" s="18" t="n">
        <v>1848.9</v>
      </c>
    </row>
    <row r="107" customFormat="false" ht="30" hidden="false" customHeight="false" outlineLevel="0" collapsed="false">
      <c r="A107" s="21" t="s">
        <v>41</v>
      </c>
      <c r="B107" s="17" t="s">
        <v>742</v>
      </c>
      <c r="C107" s="17" t="s">
        <v>16</v>
      </c>
      <c r="D107" s="17" t="s">
        <v>104</v>
      </c>
      <c r="E107" s="20" t="s">
        <v>128</v>
      </c>
      <c r="F107" s="17" t="s">
        <v>42</v>
      </c>
      <c r="G107" s="18" t="n">
        <f aca="false">G108</f>
        <v>328.1</v>
      </c>
      <c r="H107" s="18" t="n">
        <f aca="false">H108</f>
        <v>328.1</v>
      </c>
      <c r="I107" s="18" t="n">
        <f aca="false">I108</f>
        <v>328.1</v>
      </c>
    </row>
    <row r="108" customFormat="false" ht="45" hidden="false" customHeight="false" outlineLevel="0" collapsed="false">
      <c r="A108" s="21" t="s">
        <v>43</v>
      </c>
      <c r="B108" s="17" t="s">
        <v>742</v>
      </c>
      <c r="C108" s="17" t="s">
        <v>16</v>
      </c>
      <c r="D108" s="17" t="s">
        <v>104</v>
      </c>
      <c r="E108" s="20" t="s">
        <v>128</v>
      </c>
      <c r="F108" s="17" t="s">
        <v>44</v>
      </c>
      <c r="G108" s="18" t="n">
        <v>328.1</v>
      </c>
      <c r="H108" s="18" t="n">
        <v>328.1</v>
      </c>
      <c r="I108" s="18" t="n">
        <v>328.1</v>
      </c>
    </row>
    <row r="109" customFormat="false" ht="45" hidden="false" customHeight="false" outlineLevel="0" collapsed="false">
      <c r="A109" s="19" t="s">
        <v>129</v>
      </c>
      <c r="B109" s="17" t="s">
        <v>742</v>
      </c>
      <c r="C109" s="17" t="s">
        <v>16</v>
      </c>
      <c r="D109" s="17" t="s">
        <v>104</v>
      </c>
      <c r="E109" s="20" t="s">
        <v>130</v>
      </c>
      <c r="F109" s="17"/>
      <c r="G109" s="18" t="n">
        <f aca="false">G110+G115</f>
        <v>5263.6</v>
      </c>
      <c r="H109" s="18" t="n">
        <f aca="false">H110+H115</f>
        <v>879.6</v>
      </c>
      <c r="I109" s="18" t="n">
        <f aca="false">I110+I115</f>
        <v>879.6</v>
      </c>
    </row>
    <row r="110" customFormat="false" ht="30" hidden="false" customHeight="false" outlineLevel="0" collapsed="false">
      <c r="A110" s="19" t="s">
        <v>131</v>
      </c>
      <c r="B110" s="17" t="s">
        <v>742</v>
      </c>
      <c r="C110" s="17" t="s">
        <v>16</v>
      </c>
      <c r="D110" s="17" t="s">
        <v>104</v>
      </c>
      <c r="E110" s="20" t="s">
        <v>132</v>
      </c>
      <c r="F110" s="17"/>
      <c r="G110" s="18" t="n">
        <f aca="false">G111</f>
        <v>879.6</v>
      </c>
      <c r="H110" s="18" t="n">
        <f aca="false">H111</f>
        <v>879.6</v>
      </c>
      <c r="I110" s="18" t="n">
        <f aca="false">I111</f>
        <v>879.6</v>
      </c>
    </row>
    <row r="111" customFormat="false" ht="60" hidden="false" customHeight="false" outlineLevel="0" collapsed="false">
      <c r="A111" s="23" t="s">
        <v>133</v>
      </c>
      <c r="B111" s="17" t="s">
        <v>742</v>
      </c>
      <c r="C111" s="17" t="s">
        <v>16</v>
      </c>
      <c r="D111" s="17" t="s">
        <v>104</v>
      </c>
      <c r="E111" s="20" t="s">
        <v>134</v>
      </c>
      <c r="F111" s="17"/>
      <c r="G111" s="18" t="n">
        <f aca="false">G112</f>
        <v>879.6</v>
      </c>
      <c r="H111" s="18" t="n">
        <f aca="false">H112</f>
        <v>879.6</v>
      </c>
      <c r="I111" s="18" t="n">
        <f aca="false">I112</f>
        <v>879.6</v>
      </c>
    </row>
    <row r="112" customFormat="false" ht="15" hidden="false" customHeight="false" outlineLevel="0" collapsed="false">
      <c r="A112" s="21" t="s">
        <v>135</v>
      </c>
      <c r="B112" s="17" t="s">
        <v>742</v>
      </c>
      <c r="C112" s="17" t="s">
        <v>16</v>
      </c>
      <c r="D112" s="17" t="s">
        <v>104</v>
      </c>
      <c r="E112" s="20" t="s">
        <v>136</v>
      </c>
      <c r="F112" s="17"/>
      <c r="G112" s="18" t="n">
        <f aca="false">G113</f>
        <v>879.6</v>
      </c>
      <c r="H112" s="18" t="n">
        <f aca="false">H113</f>
        <v>879.6</v>
      </c>
      <c r="I112" s="18" t="n">
        <f aca="false">I113</f>
        <v>879.6</v>
      </c>
    </row>
    <row r="113" customFormat="false" ht="45" hidden="false" customHeight="false" outlineLevel="0" collapsed="false">
      <c r="A113" s="21" t="s">
        <v>137</v>
      </c>
      <c r="B113" s="17" t="s">
        <v>742</v>
      </c>
      <c r="C113" s="17" t="s">
        <v>16</v>
      </c>
      <c r="D113" s="17" t="s">
        <v>104</v>
      </c>
      <c r="E113" s="20" t="s">
        <v>136</v>
      </c>
      <c r="F113" s="17" t="s">
        <v>138</v>
      </c>
      <c r="G113" s="18" t="n">
        <f aca="false">G114</f>
        <v>879.6</v>
      </c>
      <c r="H113" s="18" t="n">
        <f aca="false">H114</f>
        <v>879.6</v>
      </c>
      <c r="I113" s="18" t="n">
        <f aca="false">I114</f>
        <v>879.6</v>
      </c>
    </row>
    <row r="114" customFormat="false" ht="15" hidden="false" customHeight="false" outlineLevel="0" collapsed="false">
      <c r="A114" s="21" t="s">
        <v>139</v>
      </c>
      <c r="B114" s="17" t="s">
        <v>742</v>
      </c>
      <c r="C114" s="17" t="s">
        <v>16</v>
      </c>
      <c r="D114" s="17" t="s">
        <v>104</v>
      </c>
      <c r="E114" s="20" t="s">
        <v>136</v>
      </c>
      <c r="F114" s="17" t="s">
        <v>140</v>
      </c>
      <c r="G114" s="18" t="n">
        <v>879.6</v>
      </c>
      <c r="H114" s="18" t="n">
        <v>879.6</v>
      </c>
      <c r="I114" s="18" t="n">
        <v>879.6</v>
      </c>
    </row>
    <row r="115" customFormat="false" ht="15" hidden="false" customHeight="false" outlineLevel="0" collapsed="false">
      <c r="A115" s="23" t="s">
        <v>141</v>
      </c>
      <c r="B115" s="17" t="s">
        <v>742</v>
      </c>
      <c r="C115" s="17" t="s">
        <v>16</v>
      </c>
      <c r="D115" s="17" t="s">
        <v>104</v>
      </c>
      <c r="E115" s="20" t="s">
        <v>142</v>
      </c>
      <c r="F115" s="17"/>
      <c r="G115" s="18" t="n">
        <f aca="false">G116</f>
        <v>4384</v>
      </c>
      <c r="H115" s="18" t="n">
        <f aca="false">H116</f>
        <v>0</v>
      </c>
      <c r="I115" s="18" t="n">
        <f aca="false">I116</f>
        <v>0</v>
      </c>
    </row>
    <row r="116" customFormat="false" ht="45" hidden="false" customHeight="false" outlineLevel="0" collapsed="false">
      <c r="A116" s="23" t="s">
        <v>23</v>
      </c>
      <c r="B116" s="17" t="s">
        <v>742</v>
      </c>
      <c r="C116" s="17" t="s">
        <v>16</v>
      </c>
      <c r="D116" s="17" t="s">
        <v>104</v>
      </c>
      <c r="E116" s="20" t="s">
        <v>143</v>
      </c>
      <c r="F116" s="17"/>
      <c r="G116" s="18" t="n">
        <f aca="false">G117</f>
        <v>4384</v>
      </c>
      <c r="H116" s="18" t="n">
        <f aca="false">H117</f>
        <v>0</v>
      </c>
      <c r="I116" s="18" t="n">
        <f aca="false">I117</f>
        <v>0</v>
      </c>
    </row>
    <row r="117" customFormat="false" ht="30" hidden="false" customHeight="false" outlineLevel="0" collapsed="false">
      <c r="A117" s="30" t="s">
        <v>144</v>
      </c>
      <c r="B117" s="17" t="s">
        <v>742</v>
      </c>
      <c r="C117" s="17" t="s">
        <v>16</v>
      </c>
      <c r="D117" s="17" t="s">
        <v>104</v>
      </c>
      <c r="E117" s="20" t="s">
        <v>145</v>
      </c>
      <c r="F117" s="17"/>
      <c r="G117" s="18" t="n">
        <f aca="false">G118</f>
        <v>4384</v>
      </c>
      <c r="H117" s="18" t="n">
        <f aca="false">H118</f>
        <v>0</v>
      </c>
      <c r="I117" s="18" t="n">
        <f aca="false">I118</f>
        <v>0</v>
      </c>
    </row>
    <row r="118" customFormat="false" ht="75" hidden="false" customHeight="false" outlineLevel="0" collapsed="false">
      <c r="A118" s="21" t="s">
        <v>27</v>
      </c>
      <c r="B118" s="17" t="s">
        <v>742</v>
      </c>
      <c r="C118" s="17" t="s">
        <v>16</v>
      </c>
      <c r="D118" s="17" t="s">
        <v>104</v>
      </c>
      <c r="E118" s="20" t="s">
        <v>145</v>
      </c>
      <c r="F118" s="17" t="s">
        <v>28</v>
      </c>
      <c r="G118" s="18" t="n">
        <f aca="false">G119</f>
        <v>4384</v>
      </c>
      <c r="H118" s="18" t="n">
        <f aca="false">H119</f>
        <v>0</v>
      </c>
      <c r="I118" s="18" t="n">
        <f aca="false">I119</f>
        <v>0</v>
      </c>
    </row>
    <row r="119" customFormat="false" ht="30" hidden="false" customHeight="false" outlineLevel="0" collapsed="false">
      <c r="A119" s="21" t="s">
        <v>121</v>
      </c>
      <c r="B119" s="17" t="s">
        <v>742</v>
      </c>
      <c r="C119" s="17" t="s">
        <v>16</v>
      </c>
      <c r="D119" s="17" t="s">
        <v>104</v>
      </c>
      <c r="E119" s="20" t="s">
        <v>145</v>
      </c>
      <c r="F119" s="17" t="s">
        <v>122</v>
      </c>
      <c r="G119" s="18" t="n">
        <f aca="false">4384</f>
        <v>4384</v>
      </c>
      <c r="H119" s="18" t="n">
        <v>0</v>
      </c>
      <c r="I119" s="18" t="n">
        <v>0</v>
      </c>
    </row>
    <row r="120" customFormat="false" ht="30" hidden="false" customHeight="false" outlineLevel="0" collapsed="false">
      <c r="A120" s="19" t="s">
        <v>19</v>
      </c>
      <c r="B120" s="17" t="s">
        <v>742</v>
      </c>
      <c r="C120" s="17" t="s">
        <v>16</v>
      </c>
      <c r="D120" s="17" t="s">
        <v>104</v>
      </c>
      <c r="E120" s="20" t="s">
        <v>20</v>
      </c>
      <c r="F120" s="24"/>
      <c r="G120" s="18" t="n">
        <f aca="false">G121+G135</f>
        <v>83713.7</v>
      </c>
      <c r="H120" s="18" t="n">
        <f aca="false">H121+H135</f>
        <v>83533.5</v>
      </c>
      <c r="I120" s="18" t="n">
        <f aca="false">I121+I135</f>
        <v>84533.5</v>
      </c>
    </row>
    <row r="121" customFormat="false" ht="30" hidden="false" customHeight="false" outlineLevel="0" collapsed="false">
      <c r="A121" s="19" t="s">
        <v>146</v>
      </c>
      <c r="B121" s="17" t="s">
        <v>742</v>
      </c>
      <c r="C121" s="17" t="s">
        <v>16</v>
      </c>
      <c r="D121" s="17" t="s">
        <v>104</v>
      </c>
      <c r="E121" s="20" t="s">
        <v>147</v>
      </c>
      <c r="F121" s="24"/>
      <c r="G121" s="18" t="n">
        <f aca="false">G122+G129</f>
        <v>20215</v>
      </c>
      <c r="H121" s="18" t="n">
        <f aca="false">H122+H129</f>
        <v>19424.8</v>
      </c>
      <c r="I121" s="18" t="n">
        <f aca="false">I122+I129</f>
        <v>20424.8</v>
      </c>
    </row>
    <row r="122" customFormat="false" ht="45" hidden="false" customHeight="false" outlineLevel="0" collapsed="false">
      <c r="A122" s="23" t="s">
        <v>148</v>
      </c>
      <c r="B122" s="17" t="s">
        <v>742</v>
      </c>
      <c r="C122" s="17" t="s">
        <v>16</v>
      </c>
      <c r="D122" s="17" t="s">
        <v>104</v>
      </c>
      <c r="E122" s="20" t="s">
        <v>149</v>
      </c>
      <c r="F122" s="24"/>
      <c r="G122" s="18" t="n">
        <f aca="false">G123+G126</f>
        <v>19450</v>
      </c>
      <c r="H122" s="18" t="n">
        <f aca="false">H123+H126</f>
        <v>19424.8</v>
      </c>
      <c r="I122" s="18" t="n">
        <f aca="false">I123+I126</f>
        <v>20424.8</v>
      </c>
    </row>
    <row r="123" customFormat="false" ht="45" hidden="false" customHeight="false" outlineLevel="0" collapsed="false">
      <c r="A123" s="22" t="s">
        <v>150</v>
      </c>
      <c r="B123" s="17" t="s">
        <v>742</v>
      </c>
      <c r="C123" s="17" t="s">
        <v>16</v>
      </c>
      <c r="D123" s="17" t="s">
        <v>104</v>
      </c>
      <c r="E123" s="20" t="s">
        <v>151</v>
      </c>
      <c r="F123" s="24"/>
      <c r="G123" s="18" t="n">
        <f aca="false">G124</f>
        <v>6850</v>
      </c>
      <c r="H123" s="18" t="n">
        <f aca="false">H124</f>
        <v>6824.8</v>
      </c>
      <c r="I123" s="18" t="n">
        <f aca="false">I124</f>
        <v>7824.8</v>
      </c>
    </row>
    <row r="124" customFormat="false" ht="30" hidden="false" customHeight="false" outlineLevel="0" collapsed="false">
      <c r="A124" s="21" t="s">
        <v>41</v>
      </c>
      <c r="B124" s="17" t="s">
        <v>742</v>
      </c>
      <c r="C124" s="17" t="s">
        <v>16</v>
      </c>
      <c r="D124" s="17" t="s">
        <v>104</v>
      </c>
      <c r="E124" s="20" t="s">
        <v>151</v>
      </c>
      <c r="F124" s="17" t="n">
        <v>200</v>
      </c>
      <c r="G124" s="18" t="n">
        <f aca="false">G125</f>
        <v>6850</v>
      </c>
      <c r="H124" s="18" t="n">
        <f aca="false">H125</f>
        <v>6824.8</v>
      </c>
      <c r="I124" s="18" t="n">
        <f aca="false">I125</f>
        <v>7824.8</v>
      </c>
    </row>
    <row r="125" customFormat="false" ht="45" hidden="false" customHeight="false" outlineLevel="0" collapsed="false">
      <c r="A125" s="21" t="s">
        <v>43</v>
      </c>
      <c r="B125" s="17" t="s">
        <v>742</v>
      </c>
      <c r="C125" s="17" t="s">
        <v>16</v>
      </c>
      <c r="D125" s="17" t="s">
        <v>104</v>
      </c>
      <c r="E125" s="20" t="s">
        <v>151</v>
      </c>
      <c r="F125" s="17" t="n">
        <v>240</v>
      </c>
      <c r="G125" s="18" t="n">
        <v>6850</v>
      </c>
      <c r="H125" s="18" t="n">
        <f aca="false">8465+359.8-2000</f>
        <v>6824.8</v>
      </c>
      <c r="I125" s="18" t="n">
        <f aca="false">8465+359.8-1000</f>
        <v>7824.8</v>
      </c>
    </row>
    <row r="126" customFormat="false" ht="30" hidden="false" customHeight="false" outlineLevel="0" collapsed="false">
      <c r="A126" s="19" t="s">
        <v>152</v>
      </c>
      <c r="B126" s="17" t="s">
        <v>742</v>
      </c>
      <c r="C126" s="17" t="s">
        <v>16</v>
      </c>
      <c r="D126" s="17" t="s">
        <v>104</v>
      </c>
      <c r="E126" s="20" t="s">
        <v>153</v>
      </c>
      <c r="F126" s="24"/>
      <c r="G126" s="18" t="n">
        <f aca="false">G127</f>
        <v>12600</v>
      </c>
      <c r="H126" s="18" t="n">
        <f aca="false">H127</f>
        <v>12600</v>
      </c>
      <c r="I126" s="18" t="n">
        <f aca="false">I127</f>
        <v>12600</v>
      </c>
    </row>
    <row r="127" customFormat="false" ht="30" hidden="false" customHeight="false" outlineLevel="0" collapsed="false">
      <c r="A127" s="21" t="s">
        <v>41</v>
      </c>
      <c r="B127" s="17" t="s">
        <v>742</v>
      </c>
      <c r="C127" s="17" t="s">
        <v>16</v>
      </c>
      <c r="D127" s="17" t="s">
        <v>104</v>
      </c>
      <c r="E127" s="20" t="s">
        <v>153</v>
      </c>
      <c r="F127" s="17" t="n">
        <v>200</v>
      </c>
      <c r="G127" s="18" t="n">
        <f aca="false">G128</f>
        <v>12600</v>
      </c>
      <c r="H127" s="18" t="n">
        <f aca="false">H128</f>
        <v>12600</v>
      </c>
      <c r="I127" s="18" t="n">
        <f aca="false">I128</f>
        <v>12600</v>
      </c>
    </row>
    <row r="128" customFormat="false" ht="45" hidden="false" customHeight="false" outlineLevel="0" collapsed="false">
      <c r="A128" s="21" t="s">
        <v>43</v>
      </c>
      <c r="B128" s="17" t="s">
        <v>742</v>
      </c>
      <c r="C128" s="17" t="s">
        <v>16</v>
      </c>
      <c r="D128" s="17" t="s">
        <v>104</v>
      </c>
      <c r="E128" s="20" t="s">
        <v>153</v>
      </c>
      <c r="F128" s="17" t="n">
        <v>240</v>
      </c>
      <c r="G128" s="18" t="n">
        <v>12600</v>
      </c>
      <c r="H128" s="18" t="n">
        <f aca="false">13800-1200</f>
        <v>12600</v>
      </c>
      <c r="I128" s="18" t="n">
        <f aca="false">13800-1200</f>
        <v>12600</v>
      </c>
    </row>
    <row r="129" customFormat="false" ht="45" hidden="false" customHeight="false" outlineLevel="0" collapsed="false">
      <c r="A129" s="23" t="s">
        <v>154</v>
      </c>
      <c r="B129" s="17" t="s">
        <v>742</v>
      </c>
      <c r="C129" s="17" t="s">
        <v>16</v>
      </c>
      <c r="D129" s="17" t="s">
        <v>104</v>
      </c>
      <c r="E129" s="20" t="s">
        <v>155</v>
      </c>
      <c r="F129" s="24"/>
      <c r="G129" s="18" t="n">
        <f aca="false">G130</f>
        <v>765</v>
      </c>
      <c r="H129" s="18" t="n">
        <f aca="false">H130</f>
        <v>0</v>
      </c>
      <c r="I129" s="18" t="n">
        <f aca="false">I130</f>
        <v>0</v>
      </c>
    </row>
    <row r="130" customFormat="false" ht="45" hidden="false" customHeight="false" outlineLevel="0" collapsed="false">
      <c r="A130" s="23" t="s">
        <v>156</v>
      </c>
      <c r="B130" s="17" t="s">
        <v>742</v>
      </c>
      <c r="C130" s="17" t="s">
        <v>16</v>
      </c>
      <c r="D130" s="17" t="s">
        <v>104</v>
      </c>
      <c r="E130" s="20" t="s">
        <v>157</v>
      </c>
      <c r="F130" s="24"/>
      <c r="G130" s="18" t="n">
        <f aca="false">G131+G133</f>
        <v>765</v>
      </c>
      <c r="H130" s="18" t="n">
        <f aca="false">H131+H133</f>
        <v>0</v>
      </c>
      <c r="I130" s="18" t="n">
        <f aca="false">I131+I133</f>
        <v>0</v>
      </c>
    </row>
    <row r="131" customFormat="false" ht="75" hidden="false" customHeight="false" outlineLevel="0" collapsed="false">
      <c r="A131" s="25" t="s">
        <v>27</v>
      </c>
      <c r="B131" s="17" t="s">
        <v>742</v>
      </c>
      <c r="C131" s="17" t="s">
        <v>16</v>
      </c>
      <c r="D131" s="17" t="s">
        <v>104</v>
      </c>
      <c r="E131" s="20" t="s">
        <v>157</v>
      </c>
      <c r="F131" s="17" t="s">
        <v>28</v>
      </c>
      <c r="G131" s="18" t="n">
        <f aca="false">G132</f>
        <v>682.2</v>
      </c>
      <c r="H131" s="18" t="n">
        <f aca="false">H132</f>
        <v>0</v>
      </c>
      <c r="I131" s="18" t="n">
        <f aca="false">I132</f>
        <v>0</v>
      </c>
    </row>
    <row r="132" customFormat="false" ht="30" hidden="false" customHeight="false" outlineLevel="0" collapsed="false">
      <c r="A132" s="25" t="s">
        <v>29</v>
      </c>
      <c r="B132" s="17" t="s">
        <v>742</v>
      </c>
      <c r="C132" s="17" t="s">
        <v>16</v>
      </c>
      <c r="D132" s="17" t="s">
        <v>104</v>
      </c>
      <c r="E132" s="20" t="s">
        <v>157</v>
      </c>
      <c r="F132" s="17" t="s">
        <v>30</v>
      </c>
      <c r="G132" s="18" t="n">
        <v>682.2</v>
      </c>
      <c r="H132" s="18" t="n">
        <v>0</v>
      </c>
      <c r="I132" s="18" t="n">
        <v>0</v>
      </c>
    </row>
    <row r="133" customFormat="false" ht="30" hidden="false" customHeight="false" outlineLevel="0" collapsed="false">
      <c r="A133" s="21" t="s">
        <v>41</v>
      </c>
      <c r="B133" s="17" t="s">
        <v>742</v>
      </c>
      <c r="C133" s="17" t="s">
        <v>16</v>
      </c>
      <c r="D133" s="17" t="s">
        <v>104</v>
      </c>
      <c r="E133" s="20" t="s">
        <v>157</v>
      </c>
      <c r="F133" s="17" t="n">
        <v>200</v>
      </c>
      <c r="G133" s="18" t="n">
        <f aca="false">G134</f>
        <v>82.8</v>
      </c>
      <c r="H133" s="18" t="n">
        <f aca="false">H134</f>
        <v>0</v>
      </c>
      <c r="I133" s="18" t="n">
        <f aca="false">I134</f>
        <v>0</v>
      </c>
    </row>
    <row r="134" customFormat="false" ht="45" hidden="false" customHeight="false" outlineLevel="0" collapsed="false">
      <c r="A134" s="21" t="s">
        <v>43</v>
      </c>
      <c r="B134" s="17" t="s">
        <v>742</v>
      </c>
      <c r="C134" s="17" t="s">
        <v>16</v>
      </c>
      <c r="D134" s="17" t="s">
        <v>104</v>
      </c>
      <c r="E134" s="20" t="s">
        <v>157</v>
      </c>
      <c r="F134" s="17" t="n">
        <v>240</v>
      </c>
      <c r="G134" s="18" t="n">
        <v>82.8</v>
      </c>
      <c r="H134" s="18" t="n">
        <v>0</v>
      </c>
      <c r="I134" s="18" t="n">
        <v>0</v>
      </c>
    </row>
    <row r="135" customFormat="false" ht="15" hidden="false" customHeight="false" outlineLevel="0" collapsed="false">
      <c r="A135" s="19" t="s">
        <v>21</v>
      </c>
      <c r="B135" s="17" t="s">
        <v>742</v>
      </c>
      <c r="C135" s="17" t="s">
        <v>16</v>
      </c>
      <c r="D135" s="17" t="s">
        <v>104</v>
      </c>
      <c r="E135" s="20" t="s">
        <v>22</v>
      </c>
      <c r="F135" s="17"/>
      <c r="G135" s="18" t="n">
        <f aca="false">G136</f>
        <v>63498.7</v>
      </c>
      <c r="H135" s="18" t="n">
        <f aca="false">H136</f>
        <v>64108.7</v>
      </c>
      <c r="I135" s="18" t="n">
        <f aca="false">I136</f>
        <v>64108.7</v>
      </c>
    </row>
    <row r="136" customFormat="false" ht="45" hidden="false" customHeight="false" outlineLevel="0" collapsed="false">
      <c r="A136" s="19" t="s">
        <v>23</v>
      </c>
      <c r="B136" s="17" t="s">
        <v>742</v>
      </c>
      <c r="C136" s="17" t="s">
        <v>16</v>
      </c>
      <c r="D136" s="17" t="s">
        <v>104</v>
      </c>
      <c r="E136" s="20" t="s">
        <v>24</v>
      </c>
      <c r="F136" s="17"/>
      <c r="G136" s="18" t="n">
        <f aca="false">G137+G148+G157+G144</f>
        <v>63498.7</v>
      </c>
      <c r="H136" s="18" t="n">
        <f aca="false">H137+H148+H157+H144</f>
        <v>64108.7</v>
      </c>
      <c r="I136" s="18" t="n">
        <f aca="false">I137+I148+I157+I144</f>
        <v>64108.7</v>
      </c>
    </row>
    <row r="137" customFormat="false" ht="30" hidden="false" customHeight="false" outlineLevel="0" collapsed="false">
      <c r="A137" s="19" t="s">
        <v>158</v>
      </c>
      <c r="B137" s="17" t="s">
        <v>742</v>
      </c>
      <c r="C137" s="17" t="s">
        <v>16</v>
      </c>
      <c r="D137" s="17" t="s">
        <v>104</v>
      </c>
      <c r="E137" s="20" t="s">
        <v>159</v>
      </c>
      <c r="F137" s="24"/>
      <c r="G137" s="18" t="n">
        <f aca="false">G138+G140+G142</f>
        <v>9817.1</v>
      </c>
      <c r="H137" s="18" t="n">
        <f aca="false">H138+H140+H142</f>
        <v>10117.1</v>
      </c>
      <c r="I137" s="18" t="n">
        <f aca="false">I138+I140+I142</f>
        <v>10117.1</v>
      </c>
    </row>
    <row r="138" customFormat="false" ht="75" hidden="false" customHeight="false" outlineLevel="0" collapsed="false">
      <c r="A138" s="21" t="s">
        <v>27</v>
      </c>
      <c r="B138" s="17" t="s">
        <v>742</v>
      </c>
      <c r="C138" s="17" t="s">
        <v>16</v>
      </c>
      <c r="D138" s="17" t="s">
        <v>104</v>
      </c>
      <c r="E138" s="20" t="s">
        <v>159</v>
      </c>
      <c r="F138" s="17" t="s">
        <v>28</v>
      </c>
      <c r="G138" s="18" t="n">
        <f aca="false">G139</f>
        <v>8932.4</v>
      </c>
      <c r="H138" s="18" t="n">
        <f aca="false">H139</f>
        <v>8932.4</v>
      </c>
      <c r="I138" s="18" t="n">
        <f aca="false">I139</f>
        <v>8932.4</v>
      </c>
    </row>
    <row r="139" customFormat="false" ht="30" hidden="false" customHeight="false" outlineLevel="0" collapsed="false">
      <c r="A139" s="21" t="s">
        <v>29</v>
      </c>
      <c r="B139" s="17" t="s">
        <v>742</v>
      </c>
      <c r="C139" s="17" t="s">
        <v>16</v>
      </c>
      <c r="D139" s="17" t="s">
        <v>104</v>
      </c>
      <c r="E139" s="20" t="s">
        <v>159</v>
      </c>
      <c r="F139" s="17" t="s">
        <v>30</v>
      </c>
      <c r="G139" s="18" t="n">
        <v>8932.4</v>
      </c>
      <c r="H139" s="18" t="n">
        <v>8932.4</v>
      </c>
      <c r="I139" s="18" t="n">
        <v>8932.4</v>
      </c>
    </row>
    <row r="140" customFormat="false" ht="30" hidden="false" customHeight="false" outlineLevel="0" collapsed="false">
      <c r="A140" s="21" t="s">
        <v>41</v>
      </c>
      <c r="B140" s="17" t="s">
        <v>742</v>
      </c>
      <c r="C140" s="17" t="s">
        <v>16</v>
      </c>
      <c r="D140" s="17" t="s">
        <v>104</v>
      </c>
      <c r="E140" s="20" t="s">
        <v>159</v>
      </c>
      <c r="F140" s="17" t="s">
        <v>42</v>
      </c>
      <c r="G140" s="18" t="n">
        <f aca="false">G141</f>
        <v>771.7</v>
      </c>
      <c r="H140" s="18" t="n">
        <f aca="false">H141</f>
        <v>1181.7</v>
      </c>
      <c r="I140" s="18" t="n">
        <f aca="false">I141</f>
        <v>1181.7</v>
      </c>
    </row>
    <row r="141" customFormat="false" ht="45" hidden="false" customHeight="false" outlineLevel="0" collapsed="false">
      <c r="A141" s="21" t="s">
        <v>43</v>
      </c>
      <c r="B141" s="17" t="s">
        <v>742</v>
      </c>
      <c r="C141" s="17" t="s">
        <v>16</v>
      </c>
      <c r="D141" s="17" t="s">
        <v>104</v>
      </c>
      <c r="E141" s="20" t="s">
        <v>159</v>
      </c>
      <c r="F141" s="17" t="s">
        <v>44</v>
      </c>
      <c r="G141" s="18" t="n">
        <v>771.7</v>
      </c>
      <c r="H141" s="18" t="n">
        <v>1181.7</v>
      </c>
      <c r="I141" s="18" t="n">
        <v>1181.7</v>
      </c>
    </row>
    <row r="142" customFormat="false" ht="15" hidden="false" customHeight="false" outlineLevel="0" collapsed="false">
      <c r="A142" s="21" t="s">
        <v>65</v>
      </c>
      <c r="B142" s="17" t="s">
        <v>742</v>
      </c>
      <c r="C142" s="17" t="s">
        <v>16</v>
      </c>
      <c r="D142" s="17" t="s">
        <v>104</v>
      </c>
      <c r="E142" s="20" t="s">
        <v>159</v>
      </c>
      <c r="F142" s="17" t="s">
        <v>66</v>
      </c>
      <c r="G142" s="18" t="n">
        <f aca="false">G143</f>
        <v>113</v>
      </c>
      <c r="H142" s="18" t="n">
        <f aca="false">H143</f>
        <v>3</v>
      </c>
      <c r="I142" s="18" t="n">
        <f aca="false">I143</f>
        <v>3</v>
      </c>
    </row>
    <row r="143" customFormat="false" ht="15" hidden="false" customHeight="false" outlineLevel="0" collapsed="false">
      <c r="A143" s="25" t="s">
        <v>67</v>
      </c>
      <c r="B143" s="17" t="s">
        <v>742</v>
      </c>
      <c r="C143" s="17" t="s">
        <v>16</v>
      </c>
      <c r="D143" s="17" t="s">
        <v>104</v>
      </c>
      <c r="E143" s="20" t="s">
        <v>159</v>
      </c>
      <c r="F143" s="17" t="s">
        <v>68</v>
      </c>
      <c r="G143" s="18" t="n">
        <v>113</v>
      </c>
      <c r="H143" s="18" t="n">
        <v>3</v>
      </c>
      <c r="I143" s="18" t="n">
        <v>3</v>
      </c>
    </row>
    <row r="144" customFormat="false" ht="15" hidden="false" customHeight="false" outlineLevel="0" collapsed="false">
      <c r="A144" s="22" t="s">
        <v>160</v>
      </c>
      <c r="B144" s="17" t="s">
        <v>742</v>
      </c>
      <c r="C144" s="17" t="s">
        <v>16</v>
      </c>
      <c r="D144" s="17" t="s">
        <v>104</v>
      </c>
      <c r="E144" s="26" t="s">
        <v>161</v>
      </c>
      <c r="F144" s="17"/>
      <c r="G144" s="18" t="n">
        <f aca="false">G145</f>
        <v>498.6</v>
      </c>
      <c r="H144" s="18" t="n">
        <f aca="false">H145</f>
        <v>498.6</v>
      </c>
      <c r="I144" s="18" t="n">
        <f aca="false">I145</f>
        <v>498.6</v>
      </c>
    </row>
    <row r="145" customFormat="false" ht="15" hidden="false" customHeight="false" outlineLevel="0" collapsed="false">
      <c r="A145" s="21" t="s">
        <v>65</v>
      </c>
      <c r="B145" s="17" t="s">
        <v>742</v>
      </c>
      <c r="C145" s="17" t="s">
        <v>16</v>
      </c>
      <c r="D145" s="17" t="s">
        <v>104</v>
      </c>
      <c r="E145" s="26" t="s">
        <v>161</v>
      </c>
      <c r="F145" s="17" t="s">
        <v>66</v>
      </c>
      <c r="G145" s="18" t="n">
        <f aca="false">G146+G147</f>
        <v>498.6</v>
      </c>
      <c r="H145" s="18" t="n">
        <f aca="false">H146+H147</f>
        <v>498.6</v>
      </c>
      <c r="I145" s="18" t="n">
        <f aca="false">I146+I147</f>
        <v>498.6</v>
      </c>
    </row>
    <row r="146" customFormat="false" ht="15" hidden="false" customHeight="false" outlineLevel="0" collapsed="false">
      <c r="A146" s="25" t="s">
        <v>67</v>
      </c>
      <c r="B146" s="17" t="s">
        <v>742</v>
      </c>
      <c r="C146" s="17" t="s">
        <v>16</v>
      </c>
      <c r="D146" s="17" t="s">
        <v>104</v>
      </c>
      <c r="E146" s="26" t="s">
        <v>161</v>
      </c>
      <c r="F146" s="17" t="s">
        <v>68</v>
      </c>
      <c r="G146" s="18" t="n">
        <v>410</v>
      </c>
      <c r="H146" s="18" t="n">
        <v>410</v>
      </c>
      <c r="I146" s="18" t="n">
        <v>410</v>
      </c>
    </row>
    <row r="147" customFormat="false" ht="45" hidden="false" customHeight="false" outlineLevel="0" collapsed="false">
      <c r="A147" s="21" t="s">
        <v>162</v>
      </c>
      <c r="B147" s="17" t="s">
        <v>742</v>
      </c>
      <c r="C147" s="17" t="s">
        <v>16</v>
      </c>
      <c r="D147" s="17" t="s">
        <v>104</v>
      </c>
      <c r="E147" s="26" t="s">
        <v>161</v>
      </c>
      <c r="F147" s="17" t="s">
        <v>163</v>
      </c>
      <c r="G147" s="18" t="n">
        <v>88.6</v>
      </c>
      <c r="H147" s="18" t="n">
        <v>88.6</v>
      </c>
      <c r="I147" s="18" t="n">
        <v>88.6</v>
      </c>
    </row>
    <row r="148" customFormat="false" ht="60" hidden="false" customHeight="false" outlineLevel="0" collapsed="false">
      <c r="A148" s="22" t="s">
        <v>164</v>
      </c>
      <c r="B148" s="17" t="s">
        <v>742</v>
      </c>
      <c r="C148" s="17" t="s">
        <v>16</v>
      </c>
      <c r="D148" s="17" t="s">
        <v>104</v>
      </c>
      <c r="E148" s="26" t="s">
        <v>165</v>
      </c>
      <c r="F148" s="24"/>
      <c r="G148" s="18" t="n">
        <f aca="false">G149+G151+G155+G153</f>
        <v>39793</v>
      </c>
      <c r="H148" s="18" t="n">
        <f aca="false">H149+H151+H155+H153</f>
        <v>39873</v>
      </c>
      <c r="I148" s="18" t="n">
        <f aca="false">I149+I151+I155+I153</f>
        <v>39873</v>
      </c>
    </row>
    <row r="149" customFormat="false" ht="75" hidden="false" customHeight="false" outlineLevel="0" collapsed="false">
      <c r="A149" s="21" t="s">
        <v>27</v>
      </c>
      <c r="B149" s="17" t="s">
        <v>742</v>
      </c>
      <c r="C149" s="17" t="s">
        <v>16</v>
      </c>
      <c r="D149" s="17" t="s">
        <v>104</v>
      </c>
      <c r="E149" s="26" t="s">
        <v>165</v>
      </c>
      <c r="F149" s="17" t="s">
        <v>28</v>
      </c>
      <c r="G149" s="18" t="n">
        <f aca="false">G150</f>
        <v>37873.4</v>
      </c>
      <c r="H149" s="18" t="n">
        <f aca="false">H150</f>
        <v>37908</v>
      </c>
      <c r="I149" s="18" t="n">
        <f aca="false">I150</f>
        <v>37908</v>
      </c>
    </row>
    <row r="150" customFormat="false" ht="30" hidden="false" customHeight="false" outlineLevel="0" collapsed="false">
      <c r="A150" s="25" t="s">
        <v>121</v>
      </c>
      <c r="B150" s="17" t="s">
        <v>742</v>
      </c>
      <c r="C150" s="17" t="s">
        <v>16</v>
      </c>
      <c r="D150" s="17" t="s">
        <v>104</v>
      </c>
      <c r="E150" s="26" t="s">
        <v>165</v>
      </c>
      <c r="F150" s="17" t="s">
        <v>122</v>
      </c>
      <c r="G150" s="18" t="n">
        <v>37873.4</v>
      </c>
      <c r="H150" s="18" t="n">
        <f aca="false">37908</f>
        <v>37908</v>
      </c>
      <c r="I150" s="18" t="n">
        <f aca="false">37908</f>
        <v>37908</v>
      </c>
    </row>
    <row r="151" customFormat="false" ht="30" hidden="false" customHeight="false" outlineLevel="0" collapsed="false">
      <c r="A151" s="21" t="s">
        <v>41</v>
      </c>
      <c r="B151" s="17" t="s">
        <v>742</v>
      </c>
      <c r="C151" s="17" t="s">
        <v>16</v>
      </c>
      <c r="D151" s="17" t="s">
        <v>104</v>
      </c>
      <c r="E151" s="26" t="s">
        <v>165</v>
      </c>
      <c r="F151" s="17" t="s">
        <v>42</v>
      </c>
      <c r="G151" s="18" t="n">
        <f aca="false">G152</f>
        <v>1543.1</v>
      </c>
      <c r="H151" s="18" t="n">
        <f aca="false">H152</f>
        <v>1623.1</v>
      </c>
      <c r="I151" s="18" t="n">
        <f aca="false">I152</f>
        <v>1623.1</v>
      </c>
    </row>
    <row r="152" customFormat="false" ht="45" hidden="false" customHeight="false" outlineLevel="0" collapsed="false">
      <c r="A152" s="21" t="s">
        <v>43</v>
      </c>
      <c r="B152" s="17" t="s">
        <v>742</v>
      </c>
      <c r="C152" s="17" t="s">
        <v>16</v>
      </c>
      <c r="D152" s="17" t="s">
        <v>104</v>
      </c>
      <c r="E152" s="26" t="s">
        <v>165</v>
      </c>
      <c r="F152" s="17" t="s">
        <v>44</v>
      </c>
      <c r="G152" s="18" t="n">
        <v>1543.1</v>
      </c>
      <c r="H152" s="18" t="n">
        <f aca="false">3662-1038.9-1000</f>
        <v>1623.1</v>
      </c>
      <c r="I152" s="18" t="n">
        <f aca="false">3662-1038.9-1000</f>
        <v>1623.1</v>
      </c>
    </row>
    <row r="153" customFormat="false" ht="30" hidden="false" customHeight="false" outlineLevel="0" collapsed="false">
      <c r="A153" s="25" t="s">
        <v>166</v>
      </c>
      <c r="B153" s="17" t="s">
        <v>742</v>
      </c>
      <c r="C153" s="17" t="s">
        <v>16</v>
      </c>
      <c r="D153" s="17" t="s">
        <v>104</v>
      </c>
      <c r="E153" s="26" t="s">
        <v>165</v>
      </c>
      <c r="F153" s="17" t="s">
        <v>167</v>
      </c>
      <c r="G153" s="18" t="n">
        <f aca="false">G154</f>
        <v>34.6</v>
      </c>
      <c r="H153" s="18" t="n">
        <f aca="false">H154</f>
        <v>0</v>
      </c>
      <c r="I153" s="18" t="n">
        <f aca="false">I154</f>
        <v>0</v>
      </c>
    </row>
    <row r="154" customFormat="false" ht="30" hidden="false" customHeight="false" outlineLevel="0" collapsed="false">
      <c r="A154" s="28" t="s">
        <v>168</v>
      </c>
      <c r="B154" s="17" t="s">
        <v>742</v>
      </c>
      <c r="C154" s="17" t="s">
        <v>16</v>
      </c>
      <c r="D154" s="17" t="s">
        <v>104</v>
      </c>
      <c r="E154" s="26" t="s">
        <v>165</v>
      </c>
      <c r="F154" s="17" t="s">
        <v>169</v>
      </c>
      <c r="G154" s="18" t="n">
        <v>34.6</v>
      </c>
      <c r="H154" s="18" t="n">
        <v>0</v>
      </c>
      <c r="I154" s="18" t="n">
        <v>0</v>
      </c>
    </row>
    <row r="155" customFormat="false" ht="15" hidden="false" customHeight="false" outlineLevel="0" collapsed="false">
      <c r="A155" s="21" t="s">
        <v>65</v>
      </c>
      <c r="B155" s="17" t="s">
        <v>742</v>
      </c>
      <c r="C155" s="17" t="s">
        <v>16</v>
      </c>
      <c r="D155" s="17" t="s">
        <v>104</v>
      </c>
      <c r="E155" s="26" t="s">
        <v>165</v>
      </c>
      <c r="F155" s="17" t="s">
        <v>66</v>
      </c>
      <c r="G155" s="18" t="n">
        <f aca="false">G156</f>
        <v>341.9</v>
      </c>
      <c r="H155" s="18" t="n">
        <f aca="false">H156</f>
        <v>341.9</v>
      </c>
      <c r="I155" s="18" t="n">
        <f aca="false">I156</f>
        <v>341.9</v>
      </c>
    </row>
    <row r="156" customFormat="false" ht="15" hidden="false" customHeight="false" outlineLevel="0" collapsed="false">
      <c r="A156" s="25" t="s">
        <v>67</v>
      </c>
      <c r="B156" s="17" t="s">
        <v>742</v>
      </c>
      <c r="C156" s="17" t="s">
        <v>16</v>
      </c>
      <c r="D156" s="17" t="s">
        <v>104</v>
      </c>
      <c r="E156" s="26" t="s">
        <v>165</v>
      </c>
      <c r="F156" s="17" t="s">
        <v>68</v>
      </c>
      <c r="G156" s="18" t="n">
        <v>341.9</v>
      </c>
      <c r="H156" s="18" t="n">
        <v>341.9</v>
      </c>
      <c r="I156" s="18" t="n">
        <v>341.9</v>
      </c>
    </row>
    <row r="157" customFormat="false" ht="45" hidden="false" customHeight="false" outlineLevel="0" collapsed="false">
      <c r="A157" s="22" t="s">
        <v>170</v>
      </c>
      <c r="B157" s="17" t="s">
        <v>742</v>
      </c>
      <c r="C157" s="17" t="s">
        <v>16</v>
      </c>
      <c r="D157" s="17" t="s">
        <v>104</v>
      </c>
      <c r="E157" s="26" t="s">
        <v>171</v>
      </c>
      <c r="F157" s="24"/>
      <c r="G157" s="18" t="n">
        <f aca="false">G158+G160+G164+G162</f>
        <v>13390</v>
      </c>
      <c r="H157" s="18" t="n">
        <f aca="false">H158+H160+H164+H162</f>
        <v>13620</v>
      </c>
      <c r="I157" s="18" t="n">
        <f aca="false">I158+I160+I164+I162</f>
        <v>13620</v>
      </c>
    </row>
    <row r="158" customFormat="false" ht="75" hidden="false" customHeight="false" outlineLevel="0" collapsed="false">
      <c r="A158" s="21" t="s">
        <v>27</v>
      </c>
      <c r="B158" s="17" t="s">
        <v>742</v>
      </c>
      <c r="C158" s="17" t="s">
        <v>16</v>
      </c>
      <c r="D158" s="17" t="s">
        <v>104</v>
      </c>
      <c r="E158" s="26" t="s">
        <v>171</v>
      </c>
      <c r="F158" s="17" t="s">
        <v>28</v>
      </c>
      <c r="G158" s="18" t="n">
        <f aca="false">G159</f>
        <v>12668.3</v>
      </c>
      <c r="H158" s="18" t="n">
        <f aca="false">H159</f>
        <v>12750</v>
      </c>
      <c r="I158" s="18" t="n">
        <f aca="false">I159</f>
        <v>12750</v>
      </c>
    </row>
    <row r="159" customFormat="false" ht="30" hidden="false" customHeight="false" outlineLevel="0" collapsed="false">
      <c r="A159" s="25" t="s">
        <v>121</v>
      </c>
      <c r="B159" s="17" t="s">
        <v>742</v>
      </c>
      <c r="C159" s="17" t="s">
        <v>16</v>
      </c>
      <c r="D159" s="17" t="s">
        <v>104</v>
      </c>
      <c r="E159" s="26" t="s">
        <v>171</v>
      </c>
      <c r="F159" s="17" t="s">
        <v>122</v>
      </c>
      <c r="G159" s="18" t="n">
        <v>12668.3</v>
      </c>
      <c r="H159" s="18" t="n">
        <f aca="false">15316.8-2566.8</f>
        <v>12750</v>
      </c>
      <c r="I159" s="18" t="n">
        <f aca="false">15316.8-2566.8</f>
        <v>12750</v>
      </c>
    </row>
    <row r="160" customFormat="false" ht="30" hidden="false" customHeight="false" outlineLevel="0" collapsed="false">
      <c r="A160" s="21" t="s">
        <v>41</v>
      </c>
      <c r="B160" s="17" t="s">
        <v>742</v>
      </c>
      <c r="C160" s="17" t="s">
        <v>16</v>
      </c>
      <c r="D160" s="17" t="s">
        <v>104</v>
      </c>
      <c r="E160" s="26" t="s">
        <v>171</v>
      </c>
      <c r="F160" s="17" t="s">
        <v>42</v>
      </c>
      <c r="G160" s="18" t="n">
        <f aca="false">G161</f>
        <v>580</v>
      </c>
      <c r="H160" s="18" t="n">
        <f aca="false">H161</f>
        <v>810</v>
      </c>
      <c r="I160" s="18" t="n">
        <f aca="false">I161</f>
        <v>810</v>
      </c>
    </row>
    <row r="161" customFormat="false" ht="45" hidden="false" customHeight="false" outlineLevel="0" collapsed="false">
      <c r="A161" s="21" t="s">
        <v>43</v>
      </c>
      <c r="B161" s="17" t="s">
        <v>742</v>
      </c>
      <c r="C161" s="17" t="s">
        <v>16</v>
      </c>
      <c r="D161" s="17" t="s">
        <v>104</v>
      </c>
      <c r="E161" s="26" t="s">
        <v>171</v>
      </c>
      <c r="F161" s="17" t="s">
        <v>44</v>
      </c>
      <c r="G161" s="18" t="n">
        <v>580</v>
      </c>
      <c r="H161" s="18" t="n">
        <f aca="false">1163-353</f>
        <v>810</v>
      </c>
      <c r="I161" s="18" t="n">
        <f aca="false">1163-353</f>
        <v>810</v>
      </c>
    </row>
    <row r="162" customFormat="false" ht="30" hidden="false" customHeight="false" outlineLevel="0" collapsed="false">
      <c r="A162" s="25" t="s">
        <v>166</v>
      </c>
      <c r="B162" s="17" t="s">
        <v>742</v>
      </c>
      <c r="C162" s="17" t="s">
        <v>16</v>
      </c>
      <c r="D162" s="17" t="s">
        <v>104</v>
      </c>
      <c r="E162" s="26" t="s">
        <v>171</v>
      </c>
      <c r="F162" s="17" t="s">
        <v>167</v>
      </c>
      <c r="G162" s="18" t="n">
        <f aca="false">G163</f>
        <v>81.7</v>
      </c>
      <c r="H162" s="18" t="n">
        <f aca="false">H163</f>
        <v>0</v>
      </c>
      <c r="I162" s="18" t="n">
        <f aca="false">I163</f>
        <v>0</v>
      </c>
    </row>
    <row r="163" customFormat="false" ht="30" hidden="false" customHeight="false" outlineLevel="0" collapsed="false">
      <c r="A163" s="28" t="s">
        <v>168</v>
      </c>
      <c r="B163" s="17" t="s">
        <v>742</v>
      </c>
      <c r="C163" s="17" t="s">
        <v>16</v>
      </c>
      <c r="D163" s="17" t="s">
        <v>104</v>
      </c>
      <c r="E163" s="26" t="s">
        <v>171</v>
      </c>
      <c r="F163" s="17" t="s">
        <v>169</v>
      </c>
      <c r="G163" s="18" t="n">
        <v>81.7</v>
      </c>
      <c r="H163" s="18" t="n">
        <v>0</v>
      </c>
      <c r="I163" s="18" t="n">
        <v>0</v>
      </c>
    </row>
    <row r="164" customFormat="false" ht="15" hidden="false" customHeight="false" outlineLevel="0" collapsed="false">
      <c r="A164" s="21" t="s">
        <v>65</v>
      </c>
      <c r="B164" s="17" t="s">
        <v>742</v>
      </c>
      <c r="C164" s="17" t="s">
        <v>16</v>
      </c>
      <c r="D164" s="17" t="s">
        <v>104</v>
      </c>
      <c r="E164" s="26" t="s">
        <v>171</v>
      </c>
      <c r="F164" s="17" t="s">
        <v>66</v>
      </c>
      <c r="G164" s="18" t="n">
        <f aca="false">G165</f>
        <v>60</v>
      </c>
      <c r="H164" s="18" t="n">
        <f aca="false">H165</f>
        <v>60</v>
      </c>
      <c r="I164" s="18" t="n">
        <f aca="false">I165</f>
        <v>60</v>
      </c>
    </row>
    <row r="165" customFormat="false" ht="15" hidden="false" customHeight="false" outlineLevel="0" collapsed="false">
      <c r="A165" s="25" t="s">
        <v>67</v>
      </c>
      <c r="B165" s="17" t="s">
        <v>742</v>
      </c>
      <c r="C165" s="17" t="s">
        <v>16</v>
      </c>
      <c r="D165" s="17" t="s">
        <v>104</v>
      </c>
      <c r="E165" s="26" t="s">
        <v>171</v>
      </c>
      <c r="F165" s="17" t="s">
        <v>68</v>
      </c>
      <c r="G165" s="18" t="n">
        <v>60</v>
      </c>
      <c r="H165" s="18" t="n">
        <v>60</v>
      </c>
      <c r="I165" s="18" t="n">
        <v>60</v>
      </c>
    </row>
    <row r="166" customFormat="false" ht="60" hidden="false" customHeight="false" outlineLevel="0" collapsed="false">
      <c r="A166" s="19" t="s">
        <v>69</v>
      </c>
      <c r="B166" s="17" t="s">
        <v>742</v>
      </c>
      <c r="C166" s="17" t="s">
        <v>16</v>
      </c>
      <c r="D166" s="17" t="s">
        <v>104</v>
      </c>
      <c r="E166" s="20" t="s">
        <v>70</v>
      </c>
      <c r="F166" s="17"/>
      <c r="G166" s="18" t="n">
        <f aca="false">G167</f>
        <v>1723</v>
      </c>
      <c r="H166" s="18" t="n">
        <f aca="false">H167</f>
        <v>4</v>
      </c>
      <c r="I166" s="18" t="n">
        <f aca="false">I167</f>
        <v>467</v>
      </c>
    </row>
    <row r="167" customFormat="false" ht="15" hidden="false" customHeight="false" outlineLevel="0" collapsed="false">
      <c r="A167" s="19" t="s">
        <v>141</v>
      </c>
      <c r="B167" s="17" t="s">
        <v>742</v>
      </c>
      <c r="C167" s="17" t="s">
        <v>16</v>
      </c>
      <c r="D167" s="17" t="s">
        <v>104</v>
      </c>
      <c r="E167" s="20" t="s">
        <v>172</v>
      </c>
      <c r="F167" s="17"/>
      <c r="G167" s="18" t="n">
        <f aca="false">G168+G172</f>
        <v>1723</v>
      </c>
      <c r="H167" s="18" t="n">
        <f aca="false">H168+H172</f>
        <v>4</v>
      </c>
      <c r="I167" s="18" t="n">
        <f aca="false">I168+I172</f>
        <v>467</v>
      </c>
    </row>
    <row r="168" customFormat="false" ht="60" hidden="false" customHeight="false" outlineLevel="0" collapsed="false">
      <c r="A168" s="22" t="s">
        <v>173</v>
      </c>
      <c r="B168" s="17" t="s">
        <v>742</v>
      </c>
      <c r="C168" s="17" t="s">
        <v>16</v>
      </c>
      <c r="D168" s="17" t="s">
        <v>104</v>
      </c>
      <c r="E168" s="20" t="s">
        <v>174</v>
      </c>
      <c r="F168" s="24"/>
      <c r="G168" s="18" t="n">
        <f aca="false">G169</f>
        <v>3</v>
      </c>
      <c r="H168" s="18" t="n">
        <f aca="false">H169</f>
        <v>4</v>
      </c>
      <c r="I168" s="18" t="n">
        <f aca="false">I169</f>
        <v>467</v>
      </c>
    </row>
    <row r="169" customFormat="false" ht="45" hidden="false" customHeight="false" outlineLevel="0" collapsed="false">
      <c r="A169" s="19" t="s">
        <v>175</v>
      </c>
      <c r="B169" s="17" t="s">
        <v>742</v>
      </c>
      <c r="C169" s="17" t="s">
        <v>16</v>
      </c>
      <c r="D169" s="17" t="s">
        <v>104</v>
      </c>
      <c r="E169" s="20" t="s">
        <v>176</v>
      </c>
      <c r="F169" s="24"/>
      <c r="G169" s="18" t="n">
        <f aca="false">G170</f>
        <v>3</v>
      </c>
      <c r="H169" s="18" t="n">
        <f aca="false">H170</f>
        <v>4</v>
      </c>
      <c r="I169" s="18" t="n">
        <f aca="false">I170</f>
        <v>467</v>
      </c>
    </row>
    <row r="170" customFormat="false" ht="30" hidden="false" customHeight="false" outlineLevel="0" collapsed="false">
      <c r="A170" s="21" t="s">
        <v>41</v>
      </c>
      <c r="B170" s="17" t="s">
        <v>742</v>
      </c>
      <c r="C170" s="17" t="s">
        <v>16</v>
      </c>
      <c r="D170" s="17" t="s">
        <v>104</v>
      </c>
      <c r="E170" s="20" t="s">
        <v>176</v>
      </c>
      <c r="F170" s="17" t="n">
        <v>200</v>
      </c>
      <c r="G170" s="18" t="n">
        <f aca="false">G171</f>
        <v>3</v>
      </c>
      <c r="H170" s="18" t="n">
        <f aca="false">H171</f>
        <v>4</v>
      </c>
      <c r="I170" s="18" t="n">
        <f aca="false">I171</f>
        <v>467</v>
      </c>
    </row>
    <row r="171" customFormat="false" ht="45" hidden="false" customHeight="false" outlineLevel="0" collapsed="false">
      <c r="A171" s="21" t="s">
        <v>43</v>
      </c>
      <c r="B171" s="17" t="s">
        <v>742</v>
      </c>
      <c r="C171" s="17" t="s">
        <v>16</v>
      </c>
      <c r="D171" s="17" t="s">
        <v>104</v>
      </c>
      <c r="E171" s="20" t="s">
        <v>176</v>
      </c>
      <c r="F171" s="17" t="n">
        <v>240</v>
      </c>
      <c r="G171" s="18" t="n">
        <v>3</v>
      </c>
      <c r="H171" s="18" t="n">
        <v>4</v>
      </c>
      <c r="I171" s="18" t="n">
        <v>467</v>
      </c>
    </row>
    <row r="172" customFormat="false" ht="30" hidden="false" customHeight="false" outlineLevel="0" collapsed="false">
      <c r="A172" s="21" t="s">
        <v>177</v>
      </c>
      <c r="B172" s="17" t="s">
        <v>742</v>
      </c>
      <c r="C172" s="17" t="s">
        <v>16</v>
      </c>
      <c r="D172" s="17" t="s">
        <v>104</v>
      </c>
      <c r="E172" s="20" t="s">
        <v>178</v>
      </c>
      <c r="F172" s="17"/>
      <c r="G172" s="18" t="n">
        <f aca="false">G173</f>
        <v>1720</v>
      </c>
      <c r="H172" s="18" t="n">
        <f aca="false">H173</f>
        <v>0</v>
      </c>
      <c r="I172" s="18" t="n">
        <f aca="false">I173</f>
        <v>0</v>
      </c>
    </row>
    <row r="173" customFormat="false" ht="30" hidden="false" customHeight="false" outlineLevel="0" collapsed="false">
      <c r="A173" s="21" t="s">
        <v>179</v>
      </c>
      <c r="B173" s="17" t="s">
        <v>742</v>
      </c>
      <c r="C173" s="17" t="s">
        <v>16</v>
      </c>
      <c r="D173" s="17" t="s">
        <v>104</v>
      </c>
      <c r="E173" s="20" t="s">
        <v>180</v>
      </c>
      <c r="F173" s="17"/>
      <c r="G173" s="18" t="n">
        <f aca="false">G174</f>
        <v>1720</v>
      </c>
      <c r="H173" s="18" t="n">
        <f aca="false">H174</f>
        <v>0</v>
      </c>
      <c r="I173" s="18" t="n">
        <f aca="false">I174</f>
        <v>0</v>
      </c>
    </row>
    <row r="174" customFormat="false" ht="30" hidden="false" customHeight="false" outlineLevel="0" collapsed="false">
      <c r="A174" s="21" t="s">
        <v>41</v>
      </c>
      <c r="B174" s="17" t="s">
        <v>742</v>
      </c>
      <c r="C174" s="17" t="s">
        <v>16</v>
      </c>
      <c r="D174" s="17" t="s">
        <v>104</v>
      </c>
      <c r="E174" s="20" t="s">
        <v>180</v>
      </c>
      <c r="F174" s="17" t="s">
        <v>42</v>
      </c>
      <c r="G174" s="18" t="n">
        <f aca="false">G175</f>
        <v>1720</v>
      </c>
      <c r="H174" s="18" t="n">
        <f aca="false">H175</f>
        <v>0</v>
      </c>
      <c r="I174" s="18" t="n">
        <f aca="false">I175</f>
        <v>0</v>
      </c>
    </row>
    <row r="175" customFormat="false" ht="45" hidden="false" customHeight="false" outlineLevel="0" collapsed="false">
      <c r="A175" s="21" t="s">
        <v>43</v>
      </c>
      <c r="B175" s="17" t="s">
        <v>742</v>
      </c>
      <c r="C175" s="17" t="s">
        <v>16</v>
      </c>
      <c r="D175" s="17" t="s">
        <v>104</v>
      </c>
      <c r="E175" s="20" t="s">
        <v>180</v>
      </c>
      <c r="F175" s="17" t="s">
        <v>44</v>
      </c>
      <c r="G175" s="18" t="n">
        <v>1720</v>
      </c>
      <c r="H175" s="18" t="n">
        <v>0</v>
      </c>
      <c r="I175" s="18" t="n">
        <v>0</v>
      </c>
    </row>
    <row r="176" customFormat="false" ht="30" hidden="false" customHeight="false" outlineLevel="0" collapsed="false">
      <c r="A176" s="19" t="s">
        <v>181</v>
      </c>
      <c r="B176" s="17" t="s">
        <v>742</v>
      </c>
      <c r="C176" s="17" t="s">
        <v>16</v>
      </c>
      <c r="D176" s="17" t="s">
        <v>104</v>
      </c>
      <c r="E176" s="20" t="s">
        <v>182</v>
      </c>
      <c r="F176" s="17"/>
      <c r="G176" s="18" t="n">
        <f aca="false">G177</f>
        <v>50469.8</v>
      </c>
      <c r="H176" s="18" t="n">
        <f aca="false">H177</f>
        <v>50443.6</v>
      </c>
      <c r="I176" s="18" t="n">
        <f aca="false">I177</f>
        <v>50606.8</v>
      </c>
    </row>
    <row r="177" customFormat="false" ht="90" hidden="false" customHeight="false" outlineLevel="0" collapsed="false">
      <c r="A177" s="19" t="s">
        <v>183</v>
      </c>
      <c r="B177" s="17" t="s">
        <v>742</v>
      </c>
      <c r="C177" s="17" t="s">
        <v>16</v>
      </c>
      <c r="D177" s="17" t="s">
        <v>104</v>
      </c>
      <c r="E177" s="20" t="s">
        <v>184</v>
      </c>
      <c r="F177" s="17"/>
      <c r="G177" s="18" t="n">
        <f aca="false">G178</f>
        <v>50469.8</v>
      </c>
      <c r="H177" s="18" t="n">
        <f aca="false">H178</f>
        <v>50443.6</v>
      </c>
      <c r="I177" s="18" t="n">
        <f aca="false">I178</f>
        <v>50606.8</v>
      </c>
    </row>
    <row r="178" customFormat="false" ht="60" hidden="false" customHeight="false" outlineLevel="0" collapsed="false">
      <c r="A178" s="19" t="s">
        <v>185</v>
      </c>
      <c r="B178" s="17" t="s">
        <v>742</v>
      </c>
      <c r="C178" s="17" t="s">
        <v>16</v>
      </c>
      <c r="D178" s="17" t="s">
        <v>104</v>
      </c>
      <c r="E178" s="20" t="s">
        <v>186</v>
      </c>
      <c r="F178" s="17"/>
      <c r="G178" s="18" t="n">
        <f aca="false">G179+G182</f>
        <v>50469.8</v>
      </c>
      <c r="H178" s="18" t="n">
        <f aca="false">H179+H182</f>
        <v>50443.6</v>
      </c>
      <c r="I178" s="18" t="n">
        <f aca="false">I179+I182</f>
        <v>50606.8</v>
      </c>
    </row>
    <row r="179" customFormat="false" ht="60" hidden="false" customHeight="false" outlineLevel="0" collapsed="false">
      <c r="A179" s="23" t="s">
        <v>187</v>
      </c>
      <c r="B179" s="17" t="s">
        <v>742</v>
      </c>
      <c r="C179" s="17" t="s">
        <v>16</v>
      </c>
      <c r="D179" s="17" t="s">
        <v>104</v>
      </c>
      <c r="E179" s="20" t="s">
        <v>188</v>
      </c>
      <c r="F179" s="24"/>
      <c r="G179" s="18" t="n">
        <f aca="false">G180</f>
        <v>49954.8</v>
      </c>
      <c r="H179" s="18" t="n">
        <f aca="false">H180</f>
        <v>50443.6</v>
      </c>
      <c r="I179" s="18" t="n">
        <f aca="false">I180</f>
        <v>50606.8</v>
      </c>
    </row>
    <row r="180" customFormat="false" ht="45" hidden="false" customHeight="false" outlineLevel="0" collapsed="false">
      <c r="A180" s="21" t="s">
        <v>137</v>
      </c>
      <c r="B180" s="17" t="s">
        <v>742</v>
      </c>
      <c r="C180" s="17" t="s">
        <v>16</v>
      </c>
      <c r="D180" s="17" t="s">
        <v>104</v>
      </c>
      <c r="E180" s="20" t="s">
        <v>188</v>
      </c>
      <c r="F180" s="17" t="s">
        <v>138</v>
      </c>
      <c r="G180" s="18" t="n">
        <f aca="false">G181</f>
        <v>49954.8</v>
      </c>
      <c r="H180" s="18" t="n">
        <f aca="false">H181</f>
        <v>50443.6</v>
      </c>
      <c r="I180" s="18" t="n">
        <f aca="false">I181</f>
        <v>50606.8</v>
      </c>
    </row>
    <row r="181" customFormat="false" ht="15" hidden="false" customHeight="false" outlineLevel="0" collapsed="false">
      <c r="A181" s="21" t="s">
        <v>139</v>
      </c>
      <c r="B181" s="17" t="s">
        <v>742</v>
      </c>
      <c r="C181" s="17" t="s">
        <v>16</v>
      </c>
      <c r="D181" s="17" t="s">
        <v>104</v>
      </c>
      <c r="E181" s="20" t="s">
        <v>188</v>
      </c>
      <c r="F181" s="17" t="s">
        <v>140</v>
      </c>
      <c r="G181" s="18" t="n">
        <v>49954.8</v>
      </c>
      <c r="H181" s="18" t="n">
        <f aca="false">51443.6-1000</f>
        <v>50443.6</v>
      </c>
      <c r="I181" s="18" t="n">
        <f aca="false">51606.8-1000</f>
        <v>50606.8</v>
      </c>
    </row>
    <row r="182" customFormat="false" ht="120" hidden="false" customHeight="false" outlineLevel="0" collapsed="false">
      <c r="A182" s="22" t="s">
        <v>189</v>
      </c>
      <c r="B182" s="17" t="s">
        <v>742</v>
      </c>
      <c r="C182" s="17" t="s">
        <v>16</v>
      </c>
      <c r="D182" s="17" t="s">
        <v>104</v>
      </c>
      <c r="E182" s="20" t="s">
        <v>190</v>
      </c>
      <c r="F182" s="17"/>
      <c r="G182" s="18" t="n">
        <f aca="false">G183</f>
        <v>515</v>
      </c>
      <c r="H182" s="18" t="n">
        <f aca="false">H183</f>
        <v>0</v>
      </c>
      <c r="I182" s="18" t="n">
        <f aca="false">I183</f>
        <v>0</v>
      </c>
    </row>
    <row r="183" customFormat="false" ht="45" hidden="false" customHeight="false" outlineLevel="0" collapsed="false">
      <c r="A183" s="21" t="s">
        <v>137</v>
      </c>
      <c r="B183" s="17" t="s">
        <v>742</v>
      </c>
      <c r="C183" s="17" t="s">
        <v>16</v>
      </c>
      <c r="D183" s="17" t="s">
        <v>104</v>
      </c>
      <c r="E183" s="20" t="s">
        <v>190</v>
      </c>
      <c r="F183" s="17" t="s">
        <v>138</v>
      </c>
      <c r="G183" s="18" t="n">
        <f aca="false">G184</f>
        <v>515</v>
      </c>
      <c r="H183" s="18" t="n">
        <f aca="false">H184</f>
        <v>0</v>
      </c>
      <c r="I183" s="18" t="n">
        <f aca="false">I184</f>
        <v>0</v>
      </c>
    </row>
    <row r="184" customFormat="false" ht="15" hidden="false" customHeight="false" outlineLevel="0" collapsed="false">
      <c r="A184" s="21" t="s">
        <v>139</v>
      </c>
      <c r="B184" s="17" t="s">
        <v>742</v>
      </c>
      <c r="C184" s="17" t="s">
        <v>16</v>
      </c>
      <c r="D184" s="17" t="s">
        <v>104</v>
      </c>
      <c r="E184" s="20" t="s">
        <v>190</v>
      </c>
      <c r="F184" s="17" t="s">
        <v>140</v>
      </c>
      <c r="G184" s="18" t="n">
        <f aca="false">509+6</f>
        <v>515</v>
      </c>
      <c r="H184" s="18" t="n">
        <v>0</v>
      </c>
      <c r="I184" s="18" t="n">
        <v>0</v>
      </c>
    </row>
    <row r="185" customFormat="false" ht="15" hidden="false" customHeight="false" outlineLevel="0" collapsed="false">
      <c r="A185" s="19" t="s">
        <v>81</v>
      </c>
      <c r="B185" s="17" t="s">
        <v>742</v>
      </c>
      <c r="C185" s="17" t="s">
        <v>16</v>
      </c>
      <c r="D185" s="17" t="s">
        <v>104</v>
      </c>
      <c r="E185" s="20" t="s">
        <v>82</v>
      </c>
      <c r="F185" s="17"/>
      <c r="G185" s="18" t="n">
        <f aca="false">G186</f>
        <v>3210.5</v>
      </c>
      <c r="H185" s="18" t="n">
        <f aca="false">H186</f>
        <v>0</v>
      </c>
      <c r="I185" s="18" t="n">
        <f aca="false">I186</f>
        <v>0</v>
      </c>
    </row>
    <row r="186" customFormat="false" ht="15" hidden="false" customHeight="false" outlineLevel="0" collapsed="false">
      <c r="A186" s="19" t="s">
        <v>83</v>
      </c>
      <c r="B186" s="17" t="s">
        <v>742</v>
      </c>
      <c r="C186" s="17" t="s">
        <v>16</v>
      </c>
      <c r="D186" s="17" t="s">
        <v>104</v>
      </c>
      <c r="E186" s="20" t="s">
        <v>84</v>
      </c>
      <c r="F186" s="17"/>
      <c r="G186" s="18" t="n">
        <f aca="false">G187</f>
        <v>3210.5</v>
      </c>
      <c r="H186" s="18" t="n">
        <f aca="false">H187</f>
        <v>0</v>
      </c>
      <c r="I186" s="18" t="n">
        <f aca="false">I187</f>
        <v>0</v>
      </c>
    </row>
    <row r="187" customFormat="false" ht="30" hidden="false" customHeight="false" outlineLevel="0" collapsed="false">
      <c r="A187" s="21" t="s">
        <v>41</v>
      </c>
      <c r="B187" s="17" t="s">
        <v>742</v>
      </c>
      <c r="C187" s="17" t="s">
        <v>16</v>
      </c>
      <c r="D187" s="17" t="s">
        <v>104</v>
      </c>
      <c r="E187" s="20" t="s">
        <v>84</v>
      </c>
      <c r="F187" s="17" t="s">
        <v>42</v>
      </c>
      <c r="G187" s="18" t="n">
        <f aca="false">G188</f>
        <v>3210.5</v>
      </c>
      <c r="H187" s="18" t="n">
        <f aca="false">H188</f>
        <v>0</v>
      </c>
      <c r="I187" s="18" t="n">
        <f aca="false">I188</f>
        <v>0</v>
      </c>
    </row>
    <row r="188" customFormat="false" ht="45" hidden="false" customHeight="false" outlineLevel="0" collapsed="false">
      <c r="A188" s="21" t="s">
        <v>43</v>
      </c>
      <c r="B188" s="17" t="s">
        <v>742</v>
      </c>
      <c r="C188" s="17" t="s">
        <v>16</v>
      </c>
      <c r="D188" s="17" t="s">
        <v>104</v>
      </c>
      <c r="E188" s="20" t="s">
        <v>84</v>
      </c>
      <c r="F188" s="17" t="s">
        <v>44</v>
      </c>
      <c r="G188" s="18" t="n">
        <v>3210.5</v>
      </c>
      <c r="H188" s="18" t="n">
        <v>0</v>
      </c>
      <c r="I188" s="18" t="n">
        <v>0</v>
      </c>
    </row>
    <row r="189" customFormat="false" ht="15" hidden="false" customHeight="false" outlineLevel="0" collapsed="false">
      <c r="A189" s="16" t="s">
        <v>191</v>
      </c>
      <c r="B189" s="17" t="s">
        <v>742</v>
      </c>
      <c r="C189" s="17" t="s">
        <v>18</v>
      </c>
      <c r="D189" s="17"/>
      <c r="E189" s="17"/>
      <c r="F189" s="17"/>
      <c r="G189" s="18" t="n">
        <f aca="false">G190+G199</f>
        <v>4535</v>
      </c>
      <c r="H189" s="18" t="n">
        <f aca="false">H190+H199</f>
        <v>4593</v>
      </c>
      <c r="I189" s="18" t="n">
        <f aca="false">I190+I199</f>
        <v>4808</v>
      </c>
    </row>
    <row r="190" customFormat="false" ht="15" hidden="false" customHeight="false" outlineLevel="0" collapsed="false">
      <c r="A190" s="16" t="s">
        <v>192</v>
      </c>
      <c r="B190" s="17" t="s">
        <v>742</v>
      </c>
      <c r="C190" s="17" t="s">
        <v>18</v>
      </c>
      <c r="D190" s="17" t="s">
        <v>32</v>
      </c>
      <c r="E190" s="17"/>
      <c r="F190" s="17"/>
      <c r="G190" s="18" t="n">
        <f aca="false">G191</f>
        <v>4335</v>
      </c>
      <c r="H190" s="18" t="n">
        <f aca="false">H191</f>
        <v>4393</v>
      </c>
      <c r="I190" s="18" t="n">
        <f aca="false">I191</f>
        <v>4608</v>
      </c>
    </row>
    <row r="191" customFormat="false" ht="60" hidden="false" customHeight="false" outlineLevel="0" collapsed="false">
      <c r="A191" s="19" t="s">
        <v>69</v>
      </c>
      <c r="B191" s="17" t="s">
        <v>742</v>
      </c>
      <c r="C191" s="17" t="s">
        <v>18</v>
      </c>
      <c r="D191" s="17" t="s">
        <v>32</v>
      </c>
      <c r="E191" s="20" t="s">
        <v>70</v>
      </c>
      <c r="F191" s="17"/>
      <c r="G191" s="18" t="n">
        <f aca="false">G192</f>
        <v>4335</v>
      </c>
      <c r="H191" s="18" t="n">
        <f aca="false">H192</f>
        <v>4393</v>
      </c>
      <c r="I191" s="18" t="n">
        <f aca="false">I192</f>
        <v>4608</v>
      </c>
    </row>
    <row r="192" customFormat="false" ht="15" hidden="false" customHeight="false" outlineLevel="0" collapsed="false">
      <c r="A192" s="19" t="s">
        <v>141</v>
      </c>
      <c r="B192" s="17" t="s">
        <v>742</v>
      </c>
      <c r="C192" s="17" t="s">
        <v>18</v>
      </c>
      <c r="D192" s="17" t="s">
        <v>32</v>
      </c>
      <c r="E192" s="20" t="s">
        <v>172</v>
      </c>
      <c r="F192" s="17"/>
      <c r="G192" s="18" t="n">
        <f aca="false">G193</f>
        <v>4335</v>
      </c>
      <c r="H192" s="18" t="n">
        <f aca="false">H193</f>
        <v>4393</v>
      </c>
      <c r="I192" s="18" t="n">
        <f aca="false">I193</f>
        <v>4608</v>
      </c>
    </row>
    <row r="193" customFormat="false" ht="45" hidden="false" customHeight="false" outlineLevel="0" collapsed="false">
      <c r="A193" s="22" t="s">
        <v>193</v>
      </c>
      <c r="B193" s="17" t="s">
        <v>742</v>
      </c>
      <c r="C193" s="17" t="s">
        <v>18</v>
      </c>
      <c r="D193" s="17" t="s">
        <v>32</v>
      </c>
      <c r="E193" s="20" t="s">
        <v>194</v>
      </c>
      <c r="F193" s="17"/>
      <c r="G193" s="18" t="n">
        <f aca="false">G194</f>
        <v>4335</v>
      </c>
      <c r="H193" s="18" t="n">
        <f aca="false">H194</f>
        <v>4393</v>
      </c>
      <c r="I193" s="18" t="n">
        <f aca="false">I194</f>
        <v>4608</v>
      </c>
    </row>
    <row r="194" customFormat="false" ht="45" hidden="false" customHeight="false" outlineLevel="0" collapsed="false">
      <c r="A194" s="19" t="s">
        <v>195</v>
      </c>
      <c r="B194" s="17" t="s">
        <v>742</v>
      </c>
      <c r="C194" s="17" t="s">
        <v>18</v>
      </c>
      <c r="D194" s="17" t="s">
        <v>32</v>
      </c>
      <c r="E194" s="20" t="s">
        <v>196</v>
      </c>
      <c r="F194" s="17"/>
      <c r="G194" s="18" t="n">
        <f aca="false">G195+G197</f>
        <v>4335</v>
      </c>
      <c r="H194" s="18" t="n">
        <f aca="false">H195+H197</f>
        <v>4393</v>
      </c>
      <c r="I194" s="18" t="n">
        <f aca="false">I195+I197</f>
        <v>4608</v>
      </c>
    </row>
    <row r="195" customFormat="false" ht="75" hidden="false" customHeight="false" outlineLevel="0" collapsed="false">
      <c r="A195" s="21" t="s">
        <v>27</v>
      </c>
      <c r="B195" s="17" t="s">
        <v>742</v>
      </c>
      <c r="C195" s="17" t="s">
        <v>18</v>
      </c>
      <c r="D195" s="17" t="s">
        <v>32</v>
      </c>
      <c r="E195" s="20" t="s">
        <v>196</v>
      </c>
      <c r="F195" s="17" t="s">
        <v>28</v>
      </c>
      <c r="G195" s="18" t="n">
        <f aca="false">G196</f>
        <v>4050.1</v>
      </c>
      <c r="H195" s="18" t="n">
        <f aca="false">H196</f>
        <v>4050.1</v>
      </c>
      <c r="I195" s="18" t="n">
        <f aca="false">I196</f>
        <v>4050.1</v>
      </c>
    </row>
    <row r="196" customFormat="false" ht="30" hidden="false" customHeight="false" outlineLevel="0" collapsed="false">
      <c r="A196" s="21" t="s">
        <v>29</v>
      </c>
      <c r="B196" s="17" t="s">
        <v>742</v>
      </c>
      <c r="C196" s="17" t="s">
        <v>18</v>
      </c>
      <c r="D196" s="17" t="s">
        <v>32</v>
      </c>
      <c r="E196" s="20" t="s">
        <v>196</v>
      </c>
      <c r="F196" s="17" t="s">
        <v>30</v>
      </c>
      <c r="G196" s="18" t="n">
        <v>4050.1</v>
      </c>
      <c r="H196" s="18" t="n">
        <v>4050.1</v>
      </c>
      <c r="I196" s="18" t="n">
        <v>4050.1</v>
      </c>
    </row>
    <row r="197" customFormat="false" ht="30" hidden="false" customHeight="false" outlineLevel="0" collapsed="false">
      <c r="A197" s="21" t="s">
        <v>41</v>
      </c>
      <c r="B197" s="17" t="s">
        <v>742</v>
      </c>
      <c r="C197" s="17" t="s">
        <v>18</v>
      </c>
      <c r="D197" s="17" t="s">
        <v>32</v>
      </c>
      <c r="E197" s="20" t="s">
        <v>196</v>
      </c>
      <c r="F197" s="17" t="s">
        <v>42</v>
      </c>
      <c r="G197" s="18" t="n">
        <f aca="false">G198</f>
        <v>284.9</v>
      </c>
      <c r="H197" s="18" t="n">
        <f aca="false">H198</f>
        <v>342.9</v>
      </c>
      <c r="I197" s="18" t="n">
        <f aca="false">I198</f>
        <v>557.9</v>
      </c>
    </row>
    <row r="198" customFormat="false" ht="45" hidden="false" customHeight="false" outlineLevel="0" collapsed="false">
      <c r="A198" s="21" t="s">
        <v>43</v>
      </c>
      <c r="B198" s="17" t="s">
        <v>742</v>
      </c>
      <c r="C198" s="17" t="s">
        <v>18</v>
      </c>
      <c r="D198" s="17" t="s">
        <v>32</v>
      </c>
      <c r="E198" s="20" t="s">
        <v>196</v>
      </c>
      <c r="F198" s="17" t="s">
        <v>44</v>
      </c>
      <c r="G198" s="18" t="n">
        <v>284.9</v>
      </c>
      <c r="H198" s="18" t="n">
        <v>342.9</v>
      </c>
      <c r="I198" s="18" t="n">
        <v>557.9</v>
      </c>
    </row>
    <row r="199" customFormat="false" ht="15" hidden="false" customHeight="false" outlineLevel="0" collapsed="false">
      <c r="A199" s="16" t="s">
        <v>197</v>
      </c>
      <c r="B199" s="17" t="s">
        <v>742</v>
      </c>
      <c r="C199" s="17" t="s">
        <v>18</v>
      </c>
      <c r="D199" s="17" t="s">
        <v>46</v>
      </c>
      <c r="E199" s="17"/>
      <c r="F199" s="17"/>
      <c r="G199" s="18" t="n">
        <f aca="false">G200</f>
        <v>200</v>
      </c>
      <c r="H199" s="18" t="n">
        <f aca="false">H200</f>
        <v>200</v>
      </c>
      <c r="I199" s="18" t="n">
        <f aca="false">I200</f>
        <v>200</v>
      </c>
    </row>
    <row r="200" customFormat="false" ht="30" hidden="false" customHeight="false" outlineLevel="0" collapsed="false">
      <c r="A200" s="19" t="s">
        <v>19</v>
      </c>
      <c r="B200" s="17" t="s">
        <v>742</v>
      </c>
      <c r="C200" s="17" t="s">
        <v>18</v>
      </c>
      <c r="D200" s="17" t="s">
        <v>46</v>
      </c>
      <c r="E200" s="20" t="s">
        <v>20</v>
      </c>
      <c r="F200" s="17"/>
      <c r="G200" s="18" t="n">
        <f aca="false">G201</f>
        <v>200</v>
      </c>
      <c r="H200" s="18" t="n">
        <f aca="false">H201</f>
        <v>200</v>
      </c>
      <c r="I200" s="18" t="n">
        <f aca="false">I201</f>
        <v>200</v>
      </c>
    </row>
    <row r="201" customFormat="false" ht="15" hidden="false" customHeight="false" outlineLevel="0" collapsed="false">
      <c r="A201" s="19" t="s">
        <v>21</v>
      </c>
      <c r="B201" s="17" t="s">
        <v>742</v>
      </c>
      <c r="C201" s="17" t="s">
        <v>18</v>
      </c>
      <c r="D201" s="17" t="s">
        <v>46</v>
      </c>
      <c r="E201" s="20" t="s">
        <v>22</v>
      </c>
      <c r="F201" s="17"/>
      <c r="G201" s="18" t="n">
        <f aca="false">G202</f>
        <v>200</v>
      </c>
      <c r="H201" s="18" t="n">
        <f aca="false">H202</f>
        <v>200</v>
      </c>
      <c r="I201" s="18" t="n">
        <f aca="false">I202</f>
        <v>200</v>
      </c>
    </row>
    <row r="202" customFormat="false" ht="30" hidden="false" customHeight="false" outlineLevel="0" collapsed="false">
      <c r="A202" s="22" t="s">
        <v>198</v>
      </c>
      <c r="B202" s="17" t="s">
        <v>742</v>
      </c>
      <c r="C202" s="17" t="s">
        <v>18</v>
      </c>
      <c r="D202" s="17" t="s">
        <v>46</v>
      </c>
      <c r="E202" s="26" t="s">
        <v>199</v>
      </c>
      <c r="F202" s="17"/>
      <c r="G202" s="18" t="n">
        <f aca="false">G203</f>
        <v>200</v>
      </c>
      <c r="H202" s="18" t="n">
        <f aca="false">H203</f>
        <v>200</v>
      </c>
      <c r="I202" s="18" t="n">
        <f aca="false">I203</f>
        <v>200</v>
      </c>
    </row>
    <row r="203" customFormat="false" ht="30" hidden="false" customHeight="false" outlineLevel="0" collapsed="false">
      <c r="A203" s="21" t="s">
        <v>41</v>
      </c>
      <c r="B203" s="17" t="s">
        <v>742</v>
      </c>
      <c r="C203" s="17" t="s">
        <v>18</v>
      </c>
      <c r="D203" s="17" t="s">
        <v>46</v>
      </c>
      <c r="E203" s="26" t="s">
        <v>199</v>
      </c>
      <c r="F203" s="17" t="s">
        <v>42</v>
      </c>
      <c r="G203" s="18" t="n">
        <f aca="false">G204</f>
        <v>200</v>
      </c>
      <c r="H203" s="18" t="n">
        <f aca="false">H204</f>
        <v>200</v>
      </c>
      <c r="I203" s="18" t="n">
        <f aca="false">I204</f>
        <v>200</v>
      </c>
    </row>
    <row r="204" customFormat="false" ht="45" hidden="false" customHeight="false" outlineLevel="0" collapsed="false">
      <c r="A204" s="21" t="s">
        <v>43</v>
      </c>
      <c r="B204" s="17" t="s">
        <v>742</v>
      </c>
      <c r="C204" s="17" t="s">
        <v>18</v>
      </c>
      <c r="D204" s="17" t="s">
        <v>46</v>
      </c>
      <c r="E204" s="26" t="s">
        <v>199</v>
      </c>
      <c r="F204" s="17" t="s">
        <v>44</v>
      </c>
      <c r="G204" s="18" t="n">
        <v>200</v>
      </c>
      <c r="H204" s="18" t="n">
        <v>200</v>
      </c>
      <c r="I204" s="18" t="n">
        <v>200</v>
      </c>
    </row>
    <row r="205" customFormat="false" ht="30" hidden="false" customHeight="false" outlineLevel="0" collapsed="false">
      <c r="A205" s="21" t="s">
        <v>200</v>
      </c>
      <c r="B205" s="17" t="s">
        <v>742</v>
      </c>
      <c r="C205" s="17" t="s">
        <v>32</v>
      </c>
      <c r="D205" s="17"/>
      <c r="E205" s="17"/>
      <c r="F205" s="17"/>
      <c r="G205" s="18" t="n">
        <f aca="false">G206+G241</f>
        <v>51781.2</v>
      </c>
      <c r="H205" s="18" t="n">
        <f aca="false">H206+H241</f>
        <v>53628</v>
      </c>
      <c r="I205" s="18" t="n">
        <f aca="false">I206+I241</f>
        <v>54983.1</v>
      </c>
    </row>
    <row r="206" customFormat="false" ht="45" hidden="false" customHeight="false" outlineLevel="0" collapsed="false">
      <c r="A206" s="21" t="s">
        <v>201</v>
      </c>
      <c r="B206" s="17" t="s">
        <v>742</v>
      </c>
      <c r="C206" s="17" t="s">
        <v>32</v>
      </c>
      <c r="D206" s="17" t="s">
        <v>202</v>
      </c>
      <c r="E206" s="17"/>
      <c r="F206" s="17"/>
      <c r="G206" s="18" t="n">
        <f aca="false">G207+G237</f>
        <v>41788</v>
      </c>
      <c r="H206" s="18" t="n">
        <f aca="false">H207+H237</f>
        <v>42970.6</v>
      </c>
      <c r="I206" s="18" t="n">
        <f aca="false">I207+I237</f>
        <v>44333.9</v>
      </c>
    </row>
    <row r="207" customFormat="false" ht="45" hidden="false" customHeight="false" outlineLevel="0" collapsed="false">
      <c r="A207" s="19" t="s">
        <v>129</v>
      </c>
      <c r="B207" s="17" t="s">
        <v>742</v>
      </c>
      <c r="C207" s="17" t="s">
        <v>32</v>
      </c>
      <c r="D207" s="17" t="s">
        <v>202</v>
      </c>
      <c r="E207" s="20" t="s">
        <v>130</v>
      </c>
      <c r="F207" s="17"/>
      <c r="G207" s="18" t="n">
        <f aca="false">G208+G218+G223+G232</f>
        <v>39051.3</v>
      </c>
      <c r="H207" s="18" t="n">
        <f aca="false">H208+H218+H223+H232</f>
        <v>42970.6</v>
      </c>
      <c r="I207" s="18" t="n">
        <f aca="false">I208+I218+I223+I232</f>
        <v>44333.9</v>
      </c>
    </row>
    <row r="208" customFormat="false" ht="45" hidden="false" customHeight="false" outlineLevel="0" collapsed="false">
      <c r="A208" s="19" t="s">
        <v>203</v>
      </c>
      <c r="B208" s="17" t="s">
        <v>742</v>
      </c>
      <c r="C208" s="17" t="s">
        <v>32</v>
      </c>
      <c r="D208" s="17" t="s">
        <v>202</v>
      </c>
      <c r="E208" s="20" t="s">
        <v>204</v>
      </c>
      <c r="F208" s="17"/>
      <c r="G208" s="18" t="n">
        <f aca="false">G209</f>
        <v>3439.9</v>
      </c>
      <c r="H208" s="18" t="n">
        <f aca="false">H209</f>
        <v>2750.4</v>
      </c>
      <c r="I208" s="18" t="n">
        <f aca="false">I209</f>
        <v>3579.7</v>
      </c>
    </row>
    <row r="209" customFormat="false" ht="60" hidden="false" customHeight="false" outlineLevel="0" collapsed="false">
      <c r="A209" s="23" t="s">
        <v>205</v>
      </c>
      <c r="B209" s="17" t="s">
        <v>742</v>
      </c>
      <c r="C209" s="17" t="s">
        <v>32</v>
      </c>
      <c r="D209" s="17" t="s">
        <v>202</v>
      </c>
      <c r="E209" s="20" t="s">
        <v>206</v>
      </c>
      <c r="F209" s="17"/>
      <c r="G209" s="18" t="n">
        <f aca="false">G213+G210</f>
        <v>3439.9</v>
      </c>
      <c r="H209" s="18" t="n">
        <f aca="false">H213+H210</f>
        <v>2750.4</v>
      </c>
      <c r="I209" s="18" t="n">
        <f aca="false">I213+I210</f>
        <v>3579.7</v>
      </c>
    </row>
    <row r="210" customFormat="false" ht="45" hidden="false" customHeight="false" outlineLevel="0" collapsed="false">
      <c r="A210" s="23" t="s">
        <v>207</v>
      </c>
      <c r="B210" s="17" t="s">
        <v>742</v>
      </c>
      <c r="C210" s="17" t="s">
        <v>32</v>
      </c>
      <c r="D210" s="17" t="s">
        <v>202</v>
      </c>
      <c r="E210" s="20" t="s">
        <v>208</v>
      </c>
      <c r="F210" s="17"/>
      <c r="G210" s="18" t="n">
        <f aca="false">G211</f>
        <v>885</v>
      </c>
      <c r="H210" s="18" t="n">
        <f aca="false">H211</f>
        <v>1773.8</v>
      </c>
      <c r="I210" s="18" t="n">
        <f aca="false">I211</f>
        <v>2169.1</v>
      </c>
    </row>
    <row r="211" customFormat="false" ht="30" hidden="false" customHeight="false" outlineLevel="0" collapsed="false">
      <c r="A211" s="21" t="s">
        <v>41</v>
      </c>
      <c r="B211" s="17" t="s">
        <v>742</v>
      </c>
      <c r="C211" s="17" t="s">
        <v>32</v>
      </c>
      <c r="D211" s="17" t="s">
        <v>202</v>
      </c>
      <c r="E211" s="20" t="s">
        <v>208</v>
      </c>
      <c r="F211" s="17" t="s">
        <v>42</v>
      </c>
      <c r="G211" s="18" t="n">
        <f aca="false">G212</f>
        <v>885</v>
      </c>
      <c r="H211" s="18" t="n">
        <f aca="false">H212</f>
        <v>1773.8</v>
      </c>
      <c r="I211" s="18" t="n">
        <f aca="false">I212</f>
        <v>2169.1</v>
      </c>
    </row>
    <row r="212" customFormat="false" ht="45" hidden="false" customHeight="false" outlineLevel="0" collapsed="false">
      <c r="A212" s="21" t="s">
        <v>43</v>
      </c>
      <c r="B212" s="17" t="s">
        <v>742</v>
      </c>
      <c r="C212" s="17" t="s">
        <v>32</v>
      </c>
      <c r="D212" s="17" t="s">
        <v>202</v>
      </c>
      <c r="E212" s="20" t="s">
        <v>208</v>
      </c>
      <c r="F212" s="17" t="s">
        <v>44</v>
      </c>
      <c r="G212" s="18" t="n">
        <v>885</v>
      </c>
      <c r="H212" s="18" t="n">
        <f aca="false">560+2075.8+138-1000</f>
        <v>1773.8</v>
      </c>
      <c r="I212" s="18" t="n">
        <f aca="false">644+2387.1+138-1000</f>
        <v>2169.1</v>
      </c>
    </row>
    <row r="213" customFormat="false" ht="30" hidden="false" customHeight="false" outlineLevel="0" collapsed="false">
      <c r="A213" s="32" t="s">
        <v>209</v>
      </c>
      <c r="B213" s="17" t="s">
        <v>742</v>
      </c>
      <c r="C213" s="17" t="s">
        <v>32</v>
      </c>
      <c r="D213" s="17" t="s">
        <v>202</v>
      </c>
      <c r="E213" s="20" t="s">
        <v>210</v>
      </c>
      <c r="F213" s="17"/>
      <c r="G213" s="18" t="n">
        <f aca="false">G214+G216</f>
        <v>2554.9</v>
      </c>
      <c r="H213" s="18" t="n">
        <f aca="false">H214+H216</f>
        <v>976.6</v>
      </c>
      <c r="I213" s="18" t="n">
        <f aca="false">I214+I216</f>
        <v>1410.6</v>
      </c>
    </row>
    <row r="214" customFormat="false" ht="30" hidden="false" customHeight="false" outlineLevel="0" collapsed="false">
      <c r="A214" s="21" t="s">
        <v>41</v>
      </c>
      <c r="B214" s="17" t="s">
        <v>742</v>
      </c>
      <c r="C214" s="17" t="s">
        <v>32</v>
      </c>
      <c r="D214" s="17" t="s">
        <v>202</v>
      </c>
      <c r="E214" s="20" t="s">
        <v>210</v>
      </c>
      <c r="F214" s="17" t="s">
        <v>42</v>
      </c>
      <c r="G214" s="18" t="n">
        <f aca="false">G215</f>
        <v>2439.9</v>
      </c>
      <c r="H214" s="18" t="n">
        <f aca="false">H215</f>
        <v>976.6</v>
      </c>
      <c r="I214" s="18" t="n">
        <f aca="false">I215</f>
        <v>1410.6</v>
      </c>
    </row>
    <row r="215" customFormat="false" ht="45" hidden="false" customHeight="false" outlineLevel="0" collapsed="false">
      <c r="A215" s="21" t="s">
        <v>43</v>
      </c>
      <c r="B215" s="17" t="s">
        <v>742</v>
      </c>
      <c r="C215" s="17" t="s">
        <v>32</v>
      </c>
      <c r="D215" s="17" t="s">
        <v>202</v>
      </c>
      <c r="E215" s="20" t="s">
        <v>210</v>
      </c>
      <c r="F215" s="17" t="s">
        <v>44</v>
      </c>
      <c r="G215" s="24" t="n">
        <v>2439.9</v>
      </c>
      <c r="H215" s="24" t="n">
        <f aca="false">1226.6-250</f>
        <v>976.6</v>
      </c>
      <c r="I215" s="24" t="n">
        <v>1410.6</v>
      </c>
    </row>
    <row r="216" customFormat="false" ht="15" hidden="false" customHeight="false" outlineLevel="0" collapsed="false">
      <c r="A216" s="21" t="s">
        <v>65</v>
      </c>
      <c r="B216" s="17" t="s">
        <v>742</v>
      </c>
      <c r="C216" s="17" t="s">
        <v>32</v>
      </c>
      <c r="D216" s="17" t="s">
        <v>202</v>
      </c>
      <c r="E216" s="20" t="s">
        <v>210</v>
      </c>
      <c r="F216" s="17" t="s">
        <v>66</v>
      </c>
      <c r="G216" s="18" t="n">
        <f aca="false">G217</f>
        <v>115</v>
      </c>
      <c r="H216" s="18" t="n">
        <f aca="false">H217</f>
        <v>0</v>
      </c>
      <c r="I216" s="18" t="n">
        <f aca="false">I217</f>
        <v>0</v>
      </c>
    </row>
    <row r="217" customFormat="false" ht="15" hidden="false" customHeight="false" outlineLevel="0" collapsed="false">
      <c r="A217" s="25" t="s">
        <v>67</v>
      </c>
      <c r="B217" s="17" t="s">
        <v>742</v>
      </c>
      <c r="C217" s="17" t="s">
        <v>32</v>
      </c>
      <c r="D217" s="17" t="s">
        <v>202</v>
      </c>
      <c r="E217" s="20" t="s">
        <v>210</v>
      </c>
      <c r="F217" s="17" t="s">
        <v>68</v>
      </c>
      <c r="G217" s="18" t="n">
        <v>115</v>
      </c>
      <c r="H217" s="18" t="n">
        <v>0</v>
      </c>
      <c r="I217" s="18" t="n">
        <v>0</v>
      </c>
    </row>
    <row r="218" customFormat="false" ht="45" hidden="false" customHeight="false" outlineLevel="0" collapsed="false">
      <c r="A218" s="19" t="s">
        <v>211</v>
      </c>
      <c r="B218" s="17" t="s">
        <v>742</v>
      </c>
      <c r="C218" s="17" t="s">
        <v>32</v>
      </c>
      <c r="D218" s="17" t="s">
        <v>202</v>
      </c>
      <c r="E218" s="20" t="s">
        <v>212</v>
      </c>
      <c r="F218" s="17"/>
      <c r="G218" s="18" t="n">
        <f aca="false">G219</f>
        <v>750</v>
      </c>
      <c r="H218" s="18" t="n">
        <f aca="false">H219</f>
        <v>1728</v>
      </c>
      <c r="I218" s="18" t="n">
        <f aca="false">I219</f>
        <v>2217</v>
      </c>
    </row>
    <row r="219" customFormat="false" ht="120" hidden="false" customHeight="false" outlineLevel="0" collapsed="false">
      <c r="A219" s="33" t="s">
        <v>213</v>
      </c>
      <c r="B219" s="17" t="s">
        <v>742</v>
      </c>
      <c r="C219" s="17" t="s">
        <v>32</v>
      </c>
      <c r="D219" s="17" t="s">
        <v>202</v>
      </c>
      <c r="E219" s="20" t="s">
        <v>214</v>
      </c>
      <c r="F219" s="17"/>
      <c r="G219" s="18" t="n">
        <f aca="false">G220</f>
        <v>750</v>
      </c>
      <c r="H219" s="18" t="n">
        <f aca="false">H220</f>
        <v>1728</v>
      </c>
      <c r="I219" s="18" t="n">
        <f aca="false">I220</f>
        <v>2217</v>
      </c>
    </row>
    <row r="220" customFormat="false" ht="45" hidden="false" customHeight="false" outlineLevel="0" collapsed="false">
      <c r="A220" s="23" t="s">
        <v>215</v>
      </c>
      <c r="B220" s="17" t="s">
        <v>742</v>
      </c>
      <c r="C220" s="17" t="s">
        <v>32</v>
      </c>
      <c r="D220" s="17" t="s">
        <v>202</v>
      </c>
      <c r="E220" s="20" t="s">
        <v>216</v>
      </c>
      <c r="F220" s="17"/>
      <c r="G220" s="18" t="n">
        <f aca="false">G221</f>
        <v>750</v>
      </c>
      <c r="H220" s="18" t="n">
        <f aca="false">H221</f>
        <v>1728</v>
      </c>
      <c r="I220" s="18" t="n">
        <f aca="false">I221</f>
        <v>2217</v>
      </c>
    </row>
    <row r="221" customFormat="false" ht="30" hidden="false" customHeight="false" outlineLevel="0" collapsed="false">
      <c r="A221" s="21" t="s">
        <v>41</v>
      </c>
      <c r="B221" s="17" t="s">
        <v>742</v>
      </c>
      <c r="C221" s="17" t="s">
        <v>32</v>
      </c>
      <c r="D221" s="17" t="s">
        <v>202</v>
      </c>
      <c r="E221" s="20" t="s">
        <v>216</v>
      </c>
      <c r="F221" s="17" t="s">
        <v>42</v>
      </c>
      <c r="G221" s="18" t="n">
        <f aca="false">G222</f>
        <v>750</v>
      </c>
      <c r="H221" s="18" t="n">
        <f aca="false">H222</f>
        <v>1728</v>
      </c>
      <c r="I221" s="18" t="n">
        <f aca="false">I222</f>
        <v>2217</v>
      </c>
    </row>
    <row r="222" customFormat="false" ht="45" hidden="false" customHeight="false" outlineLevel="0" collapsed="false">
      <c r="A222" s="21" t="s">
        <v>43</v>
      </c>
      <c r="B222" s="17" t="s">
        <v>742</v>
      </c>
      <c r="C222" s="17" t="s">
        <v>32</v>
      </c>
      <c r="D222" s="17" t="s">
        <v>202</v>
      </c>
      <c r="E222" s="20" t="s">
        <v>216</v>
      </c>
      <c r="F222" s="17" t="s">
        <v>44</v>
      </c>
      <c r="G222" s="18" t="n">
        <v>750</v>
      </c>
      <c r="H222" s="18" t="n">
        <f aca="false">1928-200</f>
        <v>1728</v>
      </c>
      <c r="I222" s="18" t="n">
        <v>2217</v>
      </c>
    </row>
    <row r="223" customFormat="false" ht="30" hidden="false" customHeight="false" outlineLevel="0" collapsed="false">
      <c r="A223" s="19" t="s">
        <v>217</v>
      </c>
      <c r="B223" s="17" t="s">
        <v>742</v>
      </c>
      <c r="C223" s="17" t="s">
        <v>32</v>
      </c>
      <c r="D223" s="17" t="s">
        <v>202</v>
      </c>
      <c r="E223" s="20" t="s">
        <v>218</v>
      </c>
      <c r="F223" s="17"/>
      <c r="G223" s="18" t="n">
        <f aca="false">G224+G228</f>
        <v>178</v>
      </c>
      <c r="H223" s="18" t="n">
        <f aca="false">H224+H228</f>
        <v>400</v>
      </c>
      <c r="I223" s="18" t="n">
        <f aca="false">I224+I228</f>
        <v>445</v>
      </c>
    </row>
    <row r="224" customFormat="false" ht="75" hidden="false" customHeight="false" outlineLevel="0" collapsed="false">
      <c r="A224" s="23" t="s">
        <v>219</v>
      </c>
      <c r="B224" s="17" t="s">
        <v>742</v>
      </c>
      <c r="C224" s="17" t="s">
        <v>32</v>
      </c>
      <c r="D224" s="17" t="s">
        <v>202</v>
      </c>
      <c r="E224" s="20" t="s">
        <v>220</v>
      </c>
      <c r="F224" s="17"/>
      <c r="G224" s="18" t="n">
        <f aca="false">G225</f>
        <v>44</v>
      </c>
      <c r="H224" s="18" t="n">
        <f aca="false">H225</f>
        <v>100</v>
      </c>
      <c r="I224" s="18" t="n">
        <f aca="false">I225</f>
        <v>100</v>
      </c>
    </row>
    <row r="225" customFormat="false" ht="45" hidden="false" customHeight="false" outlineLevel="0" collapsed="false">
      <c r="A225" s="23" t="s">
        <v>221</v>
      </c>
      <c r="B225" s="17" t="s">
        <v>742</v>
      </c>
      <c r="C225" s="17" t="s">
        <v>32</v>
      </c>
      <c r="D225" s="17" t="s">
        <v>202</v>
      </c>
      <c r="E225" s="20" t="s">
        <v>222</v>
      </c>
      <c r="F225" s="17"/>
      <c r="G225" s="18" t="n">
        <f aca="false">G226</f>
        <v>44</v>
      </c>
      <c r="H225" s="18" t="n">
        <f aca="false">H226</f>
        <v>100</v>
      </c>
      <c r="I225" s="18" t="n">
        <f aca="false">I226</f>
        <v>100</v>
      </c>
    </row>
    <row r="226" customFormat="false" ht="30" hidden="false" customHeight="false" outlineLevel="0" collapsed="false">
      <c r="A226" s="21" t="s">
        <v>41</v>
      </c>
      <c r="B226" s="17" t="s">
        <v>742</v>
      </c>
      <c r="C226" s="17" t="s">
        <v>32</v>
      </c>
      <c r="D226" s="17" t="s">
        <v>202</v>
      </c>
      <c r="E226" s="20" t="s">
        <v>222</v>
      </c>
      <c r="F226" s="17" t="s">
        <v>42</v>
      </c>
      <c r="G226" s="18" t="n">
        <f aca="false">G227</f>
        <v>44</v>
      </c>
      <c r="H226" s="18" t="n">
        <f aca="false">H227</f>
        <v>100</v>
      </c>
      <c r="I226" s="18" t="n">
        <f aca="false">I227</f>
        <v>100</v>
      </c>
    </row>
    <row r="227" customFormat="false" ht="45" hidden="false" customHeight="false" outlineLevel="0" collapsed="false">
      <c r="A227" s="21" t="s">
        <v>43</v>
      </c>
      <c r="B227" s="17" t="s">
        <v>742</v>
      </c>
      <c r="C227" s="17" t="s">
        <v>32</v>
      </c>
      <c r="D227" s="17" t="s">
        <v>202</v>
      </c>
      <c r="E227" s="20" t="s">
        <v>222</v>
      </c>
      <c r="F227" s="17" t="s">
        <v>44</v>
      </c>
      <c r="G227" s="18" t="n">
        <v>44</v>
      </c>
      <c r="H227" s="18" t="n">
        <v>100</v>
      </c>
      <c r="I227" s="18" t="n">
        <v>100</v>
      </c>
    </row>
    <row r="228" customFormat="false" ht="75" hidden="false" customHeight="false" outlineLevel="0" collapsed="false">
      <c r="A228" s="33" t="s">
        <v>223</v>
      </c>
      <c r="B228" s="17" t="s">
        <v>742</v>
      </c>
      <c r="C228" s="17" t="s">
        <v>32</v>
      </c>
      <c r="D228" s="17" t="s">
        <v>202</v>
      </c>
      <c r="E228" s="20" t="s">
        <v>224</v>
      </c>
      <c r="F228" s="17"/>
      <c r="G228" s="18" t="n">
        <f aca="false">G229</f>
        <v>134</v>
      </c>
      <c r="H228" s="18" t="n">
        <f aca="false">H229</f>
        <v>300</v>
      </c>
      <c r="I228" s="18" t="n">
        <f aca="false">I229</f>
        <v>345</v>
      </c>
    </row>
    <row r="229" customFormat="false" ht="30" hidden="false" customHeight="false" outlineLevel="0" collapsed="false">
      <c r="A229" s="34" t="s">
        <v>225</v>
      </c>
      <c r="B229" s="17" t="s">
        <v>742</v>
      </c>
      <c r="C229" s="17" t="s">
        <v>32</v>
      </c>
      <c r="D229" s="17" t="s">
        <v>202</v>
      </c>
      <c r="E229" s="20" t="s">
        <v>226</v>
      </c>
      <c r="F229" s="17"/>
      <c r="G229" s="18" t="n">
        <f aca="false">G230</f>
        <v>134</v>
      </c>
      <c r="H229" s="18" t="n">
        <f aca="false">H230</f>
        <v>300</v>
      </c>
      <c r="I229" s="18" t="n">
        <f aca="false">I230</f>
        <v>345</v>
      </c>
    </row>
    <row r="230" customFormat="false" ht="30" hidden="false" customHeight="false" outlineLevel="0" collapsed="false">
      <c r="A230" s="21" t="s">
        <v>41</v>
      </c>
      <c r="B230" s="17" t="s">
        <v>742</v>
      </c>
      <c r="C230" s="17" t="s">
        <v>32</v>
      </c>
      <c r="D230" s="17" t="s">
        <v>202</v>
      </c>
      <c r="E230" s="20" t="s">
        <v>226</v>
      </c>
      <c r="F230" s="17" t="s">
        <v>42</v>
      </c>
      <c r="G230" s="18" t="n">
        <f aca="false">G231</f>
        <v>134</v>
      </c>
      <c r="H230" s="18" t="n">
        <f aca="false">H231</f>
        <v>300</v>
      </c>
      <c r="I230" s="18" t="n">
        <f aca="false">I231</f>
        <v>345</v>
      </c>
    </row>
    <row r="231" customFormat="false" ht="45" hidden="false" customHeight="false" outlineLevel="0" collapsed="false">
      <c r="A231" s="21" t="s">
        <v>43</v>
      </c>
      <c r="B231" s="17" t="s">
        <v>742</v>
      </c>
      <c r="C231" s="17" t="s">
        <v>32</v>
      </c>
      <c r="D231" s="17" t="s">
        <v>202</v>
      </c>
      <c r="E231" s="20" t="s">
        <v>226</v>
      </c>
      <c r="F231" s="17" t="s">
        <v>44</v>
      </c>
      <c r="G231" s="18" t="n">
        <v>134</v>
      </c>
      <c r="H231" s="18" t="n">
        <v>300</v>
      </c>
      <c r="I231" s="18" t="n">
        <v>345</v>
      </c>
    </row>
    <row r="232" customFormat="false" ht="15" hidden="false" customHeight="false" outlineLevel="0" collapsed="false">
      <c r="A232" s="23" t="s">
        <v>141</v>
      </c>
      <c r="B232" s="17" t="s">
        <v>742</v>
      </c>
      <c r="C232" s="17" t="s">
        <v>32</v>
      </c>
      <c r="D232" s="17" t="s">
        <v>202</v>
      </c>
      <c r="E232" s="20" t="s">
        <v>142</v>
      </c>
      <c r="F232" s="17"/>
      <c r="G232" s="18" t="n">
        <f aca="false">G233</f>
        <v>34683.4</v>
      </c>
      <c r="H232" s="18" t="n">
        <f aca="false">H233</f>
        <v>38092.2</v>
      </c>
      <c r="I232" s="18" t="n">
        <f aca="false">I233</f>
        <v>38092.2</v>
      </c>
    </row>
    <row r="233" customFormat="false" ht="45" hidden="false" customHeight="false" outlineLevel="0" collapsed="false">
      <c r="A233" s="23" t="s">
        <v>23</v>
      </c>
      <c r="B233" s="17" t="s">
        <v>742</v>
      </c>
      <c r="C233" s="17" t="s">
        <v>32</v>
      </c>
      <c r="D233" s="17" t="s">
        <v>202</v>
      </c>
      <c r="E233" s="20" t="s">
        <v>143</v>
      </c>
      <c r="F233" s="17"/>
      <c r="G233" s="18" t="n">
        <f aca="false">G234</f>
        <v>34683.4</v>
      </c>
      <c r="H233" s="18" t="n">
        <f aca="false">H234</f>
        <v>38092.2</v>
      </c>
      <c r="I233" s="18" t="n">
        <f aca="false">I234</f>
        <v>38092.2</v>
      </c>
    </row>
    <row r="234" customFormat="false" ht="30" hidden="false" customHeight="false" outlineLevel="0" collapsed="false">
      <c r="A234" s="30" t="s">
        <v>144</v>
      </c>
      <c r="B234" s="17" t="s">
        <v>742</v>
      </c>
      <c r="C234" s="17" t="s">
        <v>32</v>
      </c>
      <c r="D234" s="17" t="s">
        <v>202</v>
      </c>
      <c r="E234" s="20" t="s">
        <v>145</v>
      </c>
      <c r="F234" s="17"/>
      <c r="G234" s="18" t="n">
        <f aca="false">G235</f>
        <v>34683.4</v>
      </c>
      <c r="H234" s="18" t="n">
        <f aca="false">H235</f>
        <v>38092.2</v>
      </c>
      <c r="I234" s="18" t="n">
        <f aca="false">I235</f>
        <v>38092.2</v>
      </c>
    </row>
    <row r="235" customFormat="false" ht="75" hidden="false" customHeight="false" outlineLevel="0" collapsed="false">
      <c r="A235" s="21" t="s">
        <v>27</v>
      </c>
      <c r="B235" s="17" t="s">
        <v>742</v>
      </c>
      <c r="C235" s="17" t="s">
        <v>32</v>
      </c>
      <c r="D235" s="17" t="s">
        <v>202</v>
      </c>
      <c r="E235" s="20" t="s">
        <v>145</v>
      </c>
      <c r="F235" s="17" t="s">
        <v>28</v>
      </c>
      <c r="G235" s="18" t="n">
        <f aca="false">G236</f>
        <v>34683.4</v>
      </c>
      <c r="H235" s="18" t="n">
        <f aca="false">H236</f>
        <v>38092.2</v>
      </c>
      <c r="I235" s="18" t="n">
        <f aca="false">I236</f>
        <v>38092.2</v>
      </c>
    </row>
    <row r="236" customFormat="false" ht="30" hidden="false" customHeight="false" outlineLevel="0" collapsed="false">
      <c r="A236" s="21" t="s">
        <v>121</v>
      </c>
      <c r="B236" s="17" t="s">
        <v>742</v>
      </c>
      <c r="C236" s="17" t="s">
        <v>32</v>
      </c>
      <c r="D236" s="17" t="s">
        <v>202</v>
      </c>
      <c r="E236" s="20" t="s">
        <v>145</v>
      </c>
      <c r="F236" s="17" t="s">
        <v>122</v>
      </c>
      <c r="G236" s="18" t="n">
        <f aca="false">34597.9+85.5</f>
        <v>34683.4</v>
      </c>
      <c r="H236" s="18" t="n">
        <f aca="false">32814.2-1000-926.6+7204.6</f>
        <v>38092.2</v>
      </c>
      <c r="I236" s="18" t="n">
        <f aca="false">32814.2-1000-926.6+7204.6</f>
        <v>38092.2</v>
      </c>
    </row>
    <row r="237" customFormat="false" ht="15" hidden="false" customHeight="false" outlineLevel="0" collapsed="false">
      <c r="A237" s="19" t="s">
        <v>81</v>
      </c>
      <c r="B237" s="17" t="s">
        <v>742</v>
      </c>
      <c r="C237" s="17" t="s">
        <v>32</v>
      </c>
      <c r="D237" s="17" t="s">
        <v>202</v>
      </c>
      <c r="E237" s="20" t="s">
        <v>82</v>
      </c>
      <c r="F237" s="17"/>
      <c r="G237" s="18" t="n">
        <f aca="false">G238</f>
        <v>2736.7</v>
      </c>
      <c r="H237" s="18" t="n">
        <f aca="false">H238</f>
        <v>0</v>
      </c>
      <c r="I237" s="18" t="n">
        <f aca="false">I238</f>
        <v>0</v>
      </c>
    </row>
    <row r="238" customFormat="false" ht="15" hidden="false" customHeight="false" outlineLevel="0" collapsed="false">
      <c r="A238" s="19" t="s">
        <v>83</v>
      </c>
      <c r="B238" s="17" t="s">
        <v>742</v>
      </c>
      <c r="C238" s="17" t="s">
        <v>32</v>
      </c>
      <c r="D238" s="17" t="s">
        <v>202</v>
      </c>
      <c r="E238" s="20" t="s">
        <v>84</v>
      </c>
      <c r="F238" s="17"/>
      <c r="G238" s="18" t="n">
        <f aca="false">G239</f>
        <v>2736.7</v>
      </c>
      <c r="H238" s="18" t="n">
        <f aca="false">H239</f>
        <v>0</v>
      </c>
      <c r="I238" s="18" t="n">
        <f aca="false">I239</f>
        <v>0</v>
      </c>
    </row>
    <row r="239" customFormat="false" ht="30" hidden="false" customHeight="false" outlineLevel="0" collapsed="false">
      <c r="A239" s="21" t="s">
        <v>41</v>
      </c>
      <c r="B239" s="17" t="s">
        <v>742</v>
      </c>
      <c r="C239" s="17" t="s">
        <v>32</v>
      </c>
      <c r="D239" s="17" t="s">
        <v>202</v>
      </c>
      <c r="E239" s="20" t="s">
        <v>84</v>
      </c>
      <c r="F239" s="17" t="s">
        <v>42</v>
      </c>
      <c r="G239" s="18" t="n">
        <f aca="false">G240</f>
        <v>2736.7</v>
      </c>
      <c r="H239" s="18" t="n">
        <f aca="false">H240</f>
        <v>0</v>
      </c>
      <c r="I239" s="18" t="n">
        <f aca="false">I240</f>
        <v>0</v>
      </c>
    </row>
    <row r="240" customFormat="false" ht="45" hidden="false" customHeight="false" outlineLevel="0" collapsed="false">
      <c r="A240" s="21" t="s">
        <v>43</v>
      </c>
      <c r="B240" s="17" t="s">
        <v>742</v>
      </c>
      <c r="C240" s="17" t="s">
        <v>32</v>
      </c>
      <c r="D240" s="17" t="s">
        <v>202</v>
      </c>
      <c r="E240" s="20" t="s">
        <v>84</v>
      </c>
      <c r="F240" s="17" t="s">
        <v>44</v>
      </c>
      <c r="G240" s="18" t="n">
        <f aca="false">2742.1-5.4</f>
        <v>2736.7</v>
      </c>
      <c r="H240" s="18" t="n">
        <v>0</v>
      </c>
      <c r="I240" s="18" t="n">
        <v>0</v>
      </c>
    </row>
    <row r="241" customFormat="false" ht="45" hidden="false" customHeight="false" outlineLevel="0" collapsed="false">
      <c r="A241" s="16" t="s">
        <v>227</v>
      </c>
      <c r="B241" s="17" t="s">
        <v>742</v>
      </c>
      <c r="C241" s="17" t="s">
        <v>32</v>
      </c>
      <c r="D241" s="17" t="s">
        <v>228</v>
      </c>
      <c r="E241" s="17"/>
      <c r="F241" s="17"/>
      <c r="G241" s="18" t="n">
        <f aca="false">G242+G277</f>
        <v>9993.2</v>
      </c>
      <c r="H241" s="18" t="n">
        <f aca="false">H242+H277</f>
        <v>10657.4</v>
      </c>
      <c r="I241" s="18" t="n">
        <f aca="false">I242+I277</f>
        <v>10649.2</v>
      </c>
    </row>
    <row r="242" customFormat="false" ht="45" hidden="false" customHeight="false" outlineLevel="0" collapsed="false">
      <c r="A242" s="19" t="s">
        <v>129</v>
      </c>
      <c r="B242" s="17" t="s">
        <v>742</v>
      </c>
      <c r="C242" s="17" t="s">
        <v>32</v>
      </c>
      <c r="D242" s="17" t="s">
        <v>228</v>
      </c>
      <c r="E242" s="20" t="s">
        <v>130</v>
      </c>
      <c r="F242" s="17"/>
      <c r="G242" s="18" t="n">
        <f aca="false">G243+G267+G272</f>
        <v>9904.9</v>
      </c>
      <c r="H242" s="18" t="n">
        <f aca="false">H243+H267+H272</f>
        <v>10657.4</v>
      </c>
      <c r="I242" s="18" t="n">
        <f aca="false">I243+I267+I272</f>
        <v>10649.2</v>
      </c>
    </row>
    <row r="243" customFormat="false" ht="30" hidden="false" customHeight="false" outlineLevel="0" collapsed="false">
      <c r="A243" s="19" t="s">
        <v>131</v>
      </c>
      <c r="B243" s="17" t="s">
        <v>742</v>
      </c>
      <c r="C243" s="17" t="s">
        <v>32</v>
      </c>
      <c r="D243" s="17" t="s">
        <v>228</v>
      </c>
      <c r="E243" s="20" t="s">
        <v>132</v>
      </c>
      <c r="F243" s="17"/>
      <c r="G243" s="18" t="n">
        <f aca="false">G244+G251+G255+G259+G263</f>
        <v>9448.8</v>
      </c>
      <c r="H243" s="18" t="n">
        <f aca="false">H244+H251+H255+H259+H263</f>
        <v>9538.8</v>
      </c>
      <c r="I243" s="18" t="n">
        <f aca="false">I244+I251+I255+I259+I263</f>
        <v>9478.8</v>
      </c>
    </row>
    <row r="244" customFormat="false" ht="75" hidden="false" customHeight="false" outlineLevel="0" collapsed="false">
      <c r="A244" s="23" t="s">
        <v>229</v>
      </c>
      <c r="B244" s="17" t="s">
        <v>742</v>
      </c>
      <c r="C244" s="17" t="s">
        <v>32</v>
      </c>
      <c r="D244" s="17" t="s">
        <v>228</v>
      </c>
      <c r="E244" s="20" t="s">
        <v>134</v>
      </c>
      <c r="F244" s="17"/>
      <c r="G244" s="18" t="n">
        <f aca="false">G245+G248</f>
        <v>2108.8</v>
      </c>
      <c r="H244" s="18" t="n">
        <f aca="false">H245+H248</f>
        <v>2108.8</v>
      </c>
      <c r="I244" s="18" t="n">
        <f aca="false">I245+I248</f>
        <v>1928.8</v>
      </c>
    </row>
    <row r="245" customFormat="false" ht="90" hidden="false" customHeight="false" outlineLevel="0" collapsed="false">
      <c r="A245" s="19" t="s">
        <v>230</v>
      </c>
      <c r="B245" s="17" t="s">
        <v>742</v>
      </c>
      <c r="C245" s="17" t="s">
        <v>32</v>
      </c>
      <c r="D245" s="17" t="s">
        <v>228</v>
      </c>
      <c r="E245" s="20" t="s">
        <v>231</v>
      </c>
      <c r="F245" s="17"/>
      <c r="G245" s="18" t="n">
        <f aca="false">G246</f>
        <v>230</v>
      </c>
      <c r="H245" s="18" t="n">
        <f aca="false">H246</f>
        <v>230</v>
      </c>
      <c r="I245" s="18" t="n">
        <f aca="false">I246</f>
        <v>50</v>
      </c>
    </row>
    <row r="246" customFormat="false" ht="30" hidden="false" customHeight="false" outlineLevel="0" collapsed="false">
      <c r="A246" s="21" t="s">
        <v>41</v>
      </c>
      <c r="B246" s="17" t="s">
        <v>742</v>
      </c>
      <c r="C246" s="17" t="s">
        <v>32</v>
      </c>
      <c r="D246" s="17" t="s">
        <v>228</v>
      </c>
      <c r="E246" s="20" t="s">
        <v>231</v>
      </c>
      <c r="F246" s="17" t="s">
        <v>42</v>
      </c>
      <c r="G246" s="18" t="n">
        <f aca="false">G247</f>
        <v>230</v>
      </c>
      <c r="H246" s="18" t="n">
        <f aca="false">H247</f>
        <v>230</v>
      </c>
      <c r="I246" s="18" t="n">
        <f aca="false">I247</f>
        <v>50</v>
      </c>
    </row>
    <row r="247" customFormat="false" ht="45" hidden="false" customHeight="false" outlineLevel="0" collapsed="false">
      <c r="A247" s="21" t="s">
        <v>43</v>
      </c>
      <c r="B247" s="17" t="s">
        <v>742</v>
      </c>
      <c r="C247" s="17" t="s">
        <v>32</v>
      </c>
      <c r="D247" s="17" t="s">
        <v>228</v>
      </c>
      <c r="E247" s="20" t="s">
        <v>231</v>
      </c>
      <c r="F247" s="17" t="s">
        <v>44</v>
      </c>
      <c r="G247" s="18" t="n">
        <f aca="false">3000-2770</f>
        <v>230</v>
      </c>
      <c r="H247" s="18" t="n">
        <f aca="false">10000-6000-3770</f>
        <v>230</v>
      </c>
      <c r="I247" s="18" t="n">
        <f aca="false">10000-5000-4950</f>
        <v>50</v>
      </c>
    </row>
    <row r="248" customFormat="false" ht="15" hidden="false" customHeight="false" outlineLevel="0" collapsed="false">
      <c r="A248" s="21" t="s">
        <v>135</v>
      </c>
      <c r="B248" s="17" t="s">
        <v>742</v>
      </c>
      <c r="C248" s="17" t="s">
        <v>32</v>
      </c>
      <c r="D248" s="17" t="s">
        <v>228</v>
      </c>
      <c r="E248" s="20" t="s">
        <v>136</v>
      </c>
      <c r="F248" s="17"/>
      <c r="G248" s="18" t="n">
        <f aca="false">G249</f>
        <v>1878.8</v>
      </c>
      <c r="H248" s="18" t="n">
        <f aca="false">H249</f>
        <v>1878.8</v>
      </c>
      <c r="I248" s="18" t="n">
        <f aca="false">I249</f>
        <v>1878.8</v>
      </c>
    </row>
    <row r="249" customFormat="false" ht="30" hidden="false" customHeight="false" outlineLevel="0" collapsed="false">
      <c r="A249" s="21" t="s">
        <v>41</v>
      </c>
      <c r="B249" s="17" t="s">
        <v>742</v>
      </c>
      <c r="C249" s="17" t="s">
        <v>32</v>
      </c>
      <c r="D249" s="17" t="s">
        <v>228</v>
      </c>
      <c r="E249" s="20" t="s">
        <v>136</v>
      </c>
      <c r="F249" s="17" t="s">
        <v>42</v>
      </c>
      <c r="G249" s="18" t="n">
        <f aca="false">G250</f>
        <v>1878.8</v>
      </c>
      <c r="H249" s="18" t="n">
        <f aca="false">H250</f>
        <v>1878.8</v>
      </c>
      <c r="I249" s="18" t="n">
        <f aca="false">I250</f>
        <v>1878.8</v>
      </c>
    </row>
    <row r="250" customFormat="false" ht="45" hidden="false" customHeight="false" outlineLevel="0" collapsed="false">
      <c r="A250" s="21" t="s">
        <v>43</v>
      </c>
      <c r="B250" s="17" t="s">
        <v>742</v>
      </c>
      <c r="C250" s="17" t="s">
        <v>32</v>
      </c>
      <c r="D250" s="17" t="s">
        <v>228</v>
      </c>
      <c r="E250" s="20" t="s">
        <v>136</v>
      </c>
      <c r="F250" s="17" t="s">
        <v>44</v>
      </c>
      <c r="G250" s="18" t="n">
        <v>1878.8</v>
      </c>
      <c r="H250" s="18" t="n">
        <v>1878.8</v>
      </c>
      <c r="I250" s="18" t="n">
        <v>1878.8</v>
      </c>
    </row>
    <row r="251" customFormat="false" ht="45" hidden="false" customHeight="false" outlineLevel="0" collapsed="false">
      <c r="A251" s="23" t="s">
        <v>232</v>
      </c>
      <c r="B251" s="17" t="s">
        <v>742</v>
      </c>
      <c r="C251" s="17" t="s">
        <v>32</v>
      </c>
      <c r="D251" s="17" t="s">
        <v>228</v>
      </c>
      <c r="E251" s="20" t="s">
        <v>233</v>
      </c>
      <c r="F251" s="17"/>
      <c r="G251" s="18" t="n">
        <f aca="false">G252</f>
        <v>110</v>
      </c>
      <c r="H251" s="18" t="n">
        <f aca="false">H252</f>
        <v>150</v>
      </c>
      <c r="I251" s="18" t="n">
        <f aca="false">I252</f>
        <v>270</v>
      </c>
    </row>
    <row r="252" customFormat="false" ht="60" hidden="false" customHeight="false" outlineLevel="0" collapsed="false">
      <c r="A252" s="35" t="s">
        <v>234</v>
      </c>
      <c r="B252" s="17" t="s">
        <v>742</v>
      </c>
      <c r="C252" s="17" t="s">
        <v>32</v>
      </c>
      <c r="D252" s="17" t="s">
        <v>228</v>
      </c>
      <c r="E252" s="20" t="s">
        <v>235</v>
      </c>
      <c r="F252" s="17"/>
      <c r="G252" s="18" t="n">
        <f aca="false">G253</f>
        <v>110</v>
      </c>
      <c r="H252" s="18" t="n">
        <f aca="false">H253</f>
        <v>150</v>
      </c>
      <c r="I252" s="18" t="n">
        <f aca="false">I253</f>
        <v>270</v>
      </c>
    </row>
    <row r="253" customFormat="false" ht="30" hidden="false" customHeight="false" outlineLevel="0" collapsed="false">
      <c r="A253" s="21" t="s">
        <v>41</v>
      </c>
      <c r="B253" s="17" t="s">
        <v>742</v>
      </c>
      <c r="C253" s="17" t="s">
        <v>32</v>
      </c>
      <c r="D253" s="17" t="s">
        <v>228</v>
      </c>
      <c r="E253" s="20" t="s">
        <v>235</v>
      </c>
      <c r="F253" s="17" t="s">
        <v>42</v>
      </c>
      <c r="G253" s="18" t="n">
        <f aca="false">G254</f>
        <v>110</v>
      </c>
      <c r="H253" s="18" t="n">
        <f aca="false">H254</f>
        <v>150</v>
      </c>
      <c r="I253" s="18" t="n">
        <f aca="false">I254</f>
        <v>270</v>
      </c>
    </row>
    <row r="254" customFormat="false" ht="45" hidden="false" customHeight="false" outlineLevel="0" collapsed="false">
      <c r="A254" s="21" t="s">
        <v>43</v>
      </c>
      <c r="B254" s="17" t="s">
        <v>742</v>
      </c>
      <c r="C254" s="17" t="s">
        <v>32</v>
      </c>
      <c r="D254" s="17" t="s">
        <v>228</v>
      </c>
      <c r="E254" s="20" t="s">
        <v>235</v>
      </c>
      <c r="F254" s="17" t="s">
        <v>44</v>
      </c>
      <c r="G254" s="18" t="n">
        <v>110</v>
      </c>
      <c r="H254" s="18" t="n">
        <v>150</v>
      </c>
      <c r="I254" s="18" t="n">
        <v>270</v>
      </c>
    </row>
    <row r="255" customFormat="false" ht="90" hidden="false" customHeight="false" outlineLevel="0" collapsed="false">
      <c r="A255" s="33" t="s">
        <v>236</v>
      </c>
      <c r="B255" s="17" t="s">
        <v>742</v>
      </c>
      <c r="C255" s="17" t="s">
        <v>32</v>
      </c>
      <c r="D255" s="17" t="s">
        <v>228</v>
      </c>
      <c r="E255" s="20" t="s">
        <v>237</v>
      </c>
      <c r="F255" s="17"/>
      <c r="G255" s="18" t="n">
        <f aca="false">G256</f>
        <v>150</v>
      </c>
      <c r="H255" s="18" t="n">
        <f aca="false">H256</f>
        <v>150</v>
      </c>
      <c r="I255" s="18" t="n">
        <f aca="false">I256</f>
        <v>150</v>
      </c>
    </row>
    <row r="256" customFormat="false" ht="60" hidden="false" customHeight="false" outlineLevel="0" collapsed="false">
      <c r="A256" s="19" t="s">
        <v>238</v>
      </c>
      <c r="B256" s="17" t="s">
        <v>742</v>
      </c>
      <c r="C256" s="17" t="s">
        <v>32</v>
      </c>
      <c r="D256" s="17" t="s">
        <v>228</v>
      </c>
      <c r="E256" s="20" t="s">
        <v>239</v>
      </c>
      <c r="F256" s="17"/>
      <c r="G256" s="18" t="n">
        <f aca="false">G257</f>
        <v>150</v>
      </c>
      <c r="H256" s="18" t="n">
        <f aca="false">H257</f>
        <v>150</v>
      </c>
      <c r="I256" s="18" t="n">
        <f aca="false">I257</f>
        <v>150</v>
      </c>
    </row>
    <row r="257" customFormat="false" ht="30" hidden="false" customHeight="false" outlineLevel="0" collapsed="false">
      <c r="A257" s="21" t="s">
        <v>41</v>
      </c>
      <c r="B257" s="17" t="s">
        <v>742</v>
      </c>
      <c r="C257" s="17" t="s">
        <v>32</v>
      </c>
      <c r="D257" s="17" t="s">
        <v>228</v>
      </c>
      <c r="E257" s="20" t="s">
        <v>239</v>
      </c>
      <c r="F257" s="17" t="n">
        <v>200</v>
      </c>
      <c r="G257" s="18" t="n">
        <f aca="false">G258</f>
        <v>150</v>
      </c>
      <c r="H257" s="18" t="n">
        <f aca="false">H258</f>
        <v>150</v>
      </c>
      <c r="I257" s="18" t="n">
        <f aca="false">I258</f>
        <v>150</v>
      </c>
    </row>
    <row r="258" customFormat="false" ht="45" hidden="false" customHeight="false" outlineLevel="0" collapsed="false">
      <c r="A258" s="21" t="s">
        <v>43</v>
      </c>
      <c r="B258" s="17" t="s">
        <v>742</v>
      </c>
      <c r="C258" s="17" t="s">
        <v>32</v>
      </c>
      <c r="D258" s="17" t="s">
        <v>228</v>
      </c>
      <c r="E258" s="20" t="s">
        <v>239</v>
      </c>
      <c r="F258" s="17" t="n">
        <v>240</v>
      </c>
      <c r="G258" s="18" t="n">
        <v>150</v>
      </c>
      <c r="H258" s="18" t="n">
        <v>150</v>
      </c>
      <c r="I258" s="18" t="n">
        <v>150</v>
      </c>
    </row>
    <row r="259" customFormat="false" ht="75" hidden="false" customHeight="false" outlineLevel="0" collapsed="false">
      <c r="A259" s="23" t="s">
        <v>240</v>
      </c>
      <c r="B259" s="17" t="s">
        <v>742</v>
      </c>
      <c r="C259" s="17" t="s">
        <v>32</v>
      </c>
      <c r="D259" s="17" t="s">
        <v>228</v>
      </c>
      <c r="E259" s="20" t="s">
        <v>241</v>
      </c>
      <c r="F259" s="17"/>
      <c r="G259" s="18" t="n">
        <f aca="false">G260</f>
        <v>7030</v>
      </c>
      <c r="H259" s="18" t="n">
        <f aca="false">H260</f>
        <v>7030</v>
      </c>
      <c r="I259" s="18" t="n">
        <f aca="false">I260</f>
        <v>7030</v>
      </c>
    </row>
    <row r="260" customFormat="false" ht="30" hidden="false" customHeight="false" outlineLevel="0" collapsed="false">
      <c r="A260" s="19" t="s">
        <v>242</v>
      </c>
      <c r="B260" s="17" t="s">
        <v>742</v>
      </c>
      <c r="C260" s="17" t="s">
        <v>32</v>
      </c>
      <c r="D260" s="17" t="s">
        <v>228</v>
      </c>
      <c r="E260" s="20" t="s">
        <v>243</v>
      </c>
      <c r="F260" s="17"/>
      <c r="G260" s="18" t="n">
        <f aca="false">G261</f>
        <v>7030</v>
      </c>
      <c r="H260" s="18" t="n">
        <f aca="false">H261</f>
        <v>7030</v>
      </c>
      <c r="I260" s="18" t="n">
        <f aca="false">I261</f>
        <v>7030</v>
      </c>
    </row>
    <row r="261" customFormat="false" ht="30" hidden="false" customHeight="false" outlineLevel="0" collapsed="false">
      <c r="A261" s="21" t="s">
        <v>41</v>
      </c>
      <c r="B261" s="17" t="s">
        <v>742</v>
      </c>
      <c r="C261" s="17" t="s">
        <v>32</v>
      </c>
      <c r="D261" s="17" t="s">
        <v>228</v>
      </c>
      <c r="E261" s="20" t="s">
        <v>243</v>
      </c>
      <c r="F261" s="17" t="s">
        <v>42</v>
      </c>
      <c r="G261" s="18" t="n">
        <f aca="false">G262</f>
        <v>7030</v>
      </c>
      <c r="H261" s="18" t="n">
        <f aca="false">H262</f>
        <v>7030</v>
      </c>
      <c r="I261" s="18" t="n">
        <f aca="false">I262</f>
        <v>7030</v>
      </c>
    </row>
    <row r="262" customFormat="false" ht="45" hidden="false" customHeight="false" outlineLevel="0" collapsed="false">
      <c r="A262" s="21" t="s">
        <v>43</v>
      </c>
      <c r="B262" s="17" t="s">
        <v>742</v>
      </c>
      <c r="C262" s="17" t="s">
        <v>32</v>
      </c>
      <c r="D262" s="17" t="s">
        <v>228</v>
      </c>
      <c r="E262" s="20" t="s">
        <v>243</v>
      </c>
      <c r="F262" s="17" t="s">
        <v>44</v>
      </c>
      <c r="G262" s="18" t="n">
        <v>7030</v>
      </c>
      <c r="H262" s="18" t="n">
        <f aca="false">7600+300-870</f>
        <v>7030</v>
      </c>
      <c r="I262" s="18" t="n">
        <f aca="false">7600+300-870</f>
        <v>7030</v>
      </c>
    </row>
    <row r="263" customFormat="false" ht="135" hidden="false" customHeight="false" outlineLevel="0" collapsed="false">
      <c r="A263" s="23" t="s">
        <v>244</v>
      </c>
      <c r="B263" s="17" t="s">
        <v>742</v>
      </c>
      <c r="C263" s="17" t="s">
        <v>32</v>
      </c>
      <c r="D263" s="17" t="s">
        <v>228</v>
      </c>
      <c r="E263" s="20" t="s">
        <v>245</v>
      </c>
      <c r="F263" s="17"/>
      <c r="G263" s="18" t="n">
        <f aca="false">G264</f>
        <v>50</v>
      </c>
      <c r="H263" s="18" t="n">
        <f aca="false">H264</f>
        <v>100</v>
      </c>
      <c r="I263" s="18" t="n">
        <f aca="false">I264</f>
        <v>100</v>
      </c>
    </row>
    <row r="264" customFormat="false" ht="105" hidden="false" customHeight="false" outlineLevel="0" collapsed="false">
      <c r="A264" s="32" t="s">
        <v>246</v>
      </c>
      <c r="B264" s="17" t="s">
        <v>742</v>
      </c>
      <c r="C264" s="17" t="s">
        <v>32</v>
      </c>
      <c r="D264" s="17" t="s">
        <v>228</v>
      </c>
      <c r="E264" s="20" t="s">
        <v>247</v>
      </c>
      <c r="F264" s="17"/>
      <c r="G264" s="18" t="n">
        <f aca="false">G265</f>
        <v>50</v>
      </c>
      <c r="H264" s="18" t="n">
        <f aca="false">H265</f>
        <v>100</v>
      </c>
      <c r="I264" s="18" t="n">
        <f aca="false">I265</f>
        <v>100</v>
      </c>
    </row>
    <row r="265" customFormat="false" ht="30" hidden="false" customHeight="false" outlineLevel="0" collapsed="false">
      <c r="A265" s="21" t="s">
        <v>41</v>
      </c>
      <c r="B265" s="17" t="s">
        <v>742</v>
      </c>
      <c r="C265" s="17" t="s">
        <v>32</v>
      </c>
      <c r="D265" s="17" t="s">
        <v>228</v>
      </c>
      <c r="E265" s="20" t="s">
        <v>247</v>
      </c>
      <c r="F265" s="17" t="s">
        <v>42</v>
      </c>
      <c r="G265" s="18" t="n">
        <f aca="false">G266</f>
        <v>50</v>
      </c>
      <c r="H265" s="18" t="n">
        <f aca="false">H266</f>
        <v>100</v>
      </c>
      <c r="I265" s="18" t="n">
        <f aca="false">I266</f>
        <v>100</v>
      </c>
    </row>
    <row r="266" customFormat="false" ht="45" hidden="false" customHeight="false" outlineLevel="0" collapsed="false">
      <c r="A266" s="21" t="s">
        <v>43</v>
      </c>
      <c r="B266" s="17" t="s">
        <v>742</v>
      </c>
      <c r="C266" s="17" t="s">
        <v>32</v>
      </c>
      <c r="D266" s="17" t="s">
        <v>228</v>
      </c>
      <c r="E266" s="20" t="s">
        <v>247</v>
      </c>
      <c r="F266" s="17" t="s">
        <v>44</v>
      </c>
      <c r="G266" s="18" t="n">
        <v>50</v>
      </c>
      <c r="H266" s="18" t="n">
        <v>100</v>
      </c>
      <c r="I266" s="18" t="n">
        <v>100</v>
      </c>
    </row>
    <row r="267" customFormat="false" ht="45" hidden="false" customHeight="false" outlineLevel="0" collapsed="false">
      <c r="A267" s="19" t="s">
        <v>203</v>
      </c>
      <c r="B267" s="17" t="s">
        <v>742</v>
      </c>
      <c r="C267" s="17" t="s">
        <v>32</v>
      </c>
      <c r="D267" s="17" t="s">
        <v>228</v>
      </c>
      <c r="E267" s="20" t="s">
        <v>204</v>
      </c>
      <c r="F267" s="17"/>
      <c r="G267" s="18" t="n">
        <f aca="false">G268</f>
        <v>276.1</v>
      </c>
      <c r="H267" s="18" t="n">
        <f aca="false">H268</f>
        <v>938.6</v>
      </c>
      <c r="I267" s="18" t="n">
        <f aca="false">I268</f>
        <v>990.4</v>
      </c>
    </row>
    <row r="268" customFormat="false" ht="60" hidden="false" customHeight="false" outlineLevel="0" collapsed="false">
      <c r="A268" s="32" t="s">
        <v>248</v>
      </c>
      <c r="B268" s="17" t="s">
        <v>742</v>
      </c>
      <c r="C268" s="17" t="s">
        <v>32</v>
      </c>
      <c r="D268" s="17" t="s">
        <v>228</v>
      </c>
      <c r="E268" s="36" t="s">
        <v>249</v>
      </c>
      <c r="F268" s="17"/>
      <c r="G268" s="18" t="n">
        <f aca="false">G269</f>
        <v>276.1</v>
      </c>
      <c r="H268" s="18" t="n">
        <f aca="false">H269</f>
        <v>938.6</v>
      </c>
      <c r="I268" s="18" t="n">
        <f aca="false">I269</f>
        <v>990.4</v>
      </c>
    </row>
    <row r="269" customFormat="false" ht="45" hidden="false" customHeight="false" outlineLevel="0" collapsed="false">
      <c r="A269" s="23" t="s">
        <v>250</v>
      </c>
      <c r="B269" s="17" t="s">
        <v>742</v>
      </c>
      <c r="C269" s="17" t="s">
        <v>32</v>
      </c>
      <c r="D269" s="17" t="s">
        <v>228</v>
      </c>
      <c r="E269" s="20" t="s">
        <v>251</v>
      </c>
      <c r="F269" s="17"/>
      <c r="G269" s="18" t="n">
        <f aca="false">G270</f>
        <v>276.1</v>
      </c>
      <c r="H269" s="18" t="n">
        <f aca="false">H270</f>
        <v>938.6</v>
      </c>
      <c r="I269" s="18" t="n">
        <f aca="false">I270</f>
        <v>990.4</v>
      </c>
    </row>
    <row r="270" customFormat="false" ht="30" hidden="false" customHeight="false" outlineLevel="0" collapsed="false">
      <c r="A270" s="21" t="s">
        <v>41</v>
      </c>
      <c r="B270" s="17" t="s">
        <v>742</v>
      </c>
      <c r="C270" s="17" t="s">
        <v>32</v>
      </c>
      <c r="D270" s="17" t="s">
        <v>228</v>
      </c>
      <c r="E270" s="20" t="s">
        <v>251</v>
      </c>
      <c r="F270" s="17" t="s">
        <v>42</v>
      </c>
      <c r="G270" s="18" t="n">
        <f aca="false">G271</f>
        <v>276.1</v>
      </c>
      <c r="H270" s="18" t="n">
        <f aca="false">H271</f>
        <v>938.6</v>
      </c>
      <c r="I270" s="18" t="n">
        <f aca="false">I271</f>
        <v>990.4</v>
      </c>
    </row>
    <row r="271" customFormat="false" ht="45" hidden="false" customHeight="false" outlineLevel="0" collapsed="false">
      <c r="A271" s="21" t="s">
        <v>43</v>
      </c>
      <c r="B271" s="17" t="s">
        <v>742</v>
      </c>
      <c r="C271" s="17" t="s">
        <v>32</v>
      </c>
      <c r="D271" s="17" t="s">
        <v>228</v>
      </c>
      <c r="E271" s="20" t="s">
        <v>251</v>
      </c>
      <c r="F271" s="17" t="s">
        <v>44</v>
      </c>
      <c r="G271" s="18" t="n">
        <f aca="false">361.6-85.5</f>
        <v>276.1</v>
      </c>
      <c r="H271" s="18" t="n">
        <v>938.6</v>
      </c>
      <c r="I271" s="18" t="n">
        <v>990.4</v>
      </c>
    </row>
    <row r="272" customFormat="false" ht="30" hidden="false" customHeight="false" outlineLevel="0" collapsed="false">
      <c r="A272" s="19" t="s">
        <v>252</v>
      </c>
      <c r="B272" s="17" t="s">
        <v>742</v>
      </c>
      <c r="C272" s="17" t="s">
        <v>32</v>
      </c>
      <c r="D272" s="17" t="s">
        <v>228</v>
      </c>
      <c r="E272" s="20" t="s">
        <v>253</v>
      </c>
      <c r="F272" s="17"/>
      <c r="G272" s="18" t="n">
        <f aca="false">G273</f>
        <v>180</v>
      </c>
      <c r="H272" s="18" t="n">
        <f aca="false">H273</f>
        <v>180</v>
      </c>
      <c r="I272" s="18" t="n">
        <f aca="false">I273</f>
        <v>180</v>
      </c>
    </row>
    <row r="273" customFormat="false" ht="30" hidden="false" customHeight="false" outlineLevel="0" collapsed="false">
      <c r="A273" s="23" t="s">
        <v>254</v>
      </c>
      <c r="B273" s="17" t="s">
        <v>742</v>
      </c>
      <c r="C273" s="17" t="s">
        <v>32</v>
      </c>
      <c r="D273" s="17" t="s">
        <v>228</v>
      </c>
      <c r="E273" s="20" t="s">
        <v>255</v>
      </c>
      <c r="F273" s="17"/>
      <c r="G273" s="18" t="n">
        <f aca="false">G274</f>
        <v>180</v>
      </c>
      <c r="H273" s="18" t="n">
        <f aca="false">H274</f>
        <v>180</v>
      </c>
      <c r="I273" s="18" t="n">
        <f aca="false">I274</f>
        <v>180</v>
      </c>
    </row>
    <row r="274" customFormat="false" ht="30" hidden="false" customHeight="false" outlineLevel="0" collapsed="false">
      <c r="A274" s="27" t="s">
        <v>256</v>
      </c>
      <c r="B274" s="17" t="s">
        <v>742</v>
      </c>
      <c r="C274" s="17" t="s">
        <v>32</v>
      </c>
      <c r="D274" s="17" t="s">
        <v>228</v>
      </c>
      <c r="E274" s="20" t="s">
        <v>257</v>
      </c>
      <c r="F274" s="17"/>
      <c r="G274" s="18" t="n">
        <f aca="false">G275</f>
        <v>180</v>
      </c>
      <c r="H274" s="18" t="n">
        <f aca="false">H275</f>
        <v>180</v>
      </c>
      <c r="I274" s="18" t="n">
        <f aca="false">I275</f>
        <v>180</v>
      </c>
    </row>
    <row r="275" customFormat="false" ht="30" hidden="false" customHeight="false" outlineLevel="0" collapsed="false">
      <c r="A275" s="21" t="s">
        <v>41</v>
      </c>
      <c r="B275" s="17" t="s">
        <v>742</v>
      </c>
      <c r="C275" s="17" t="s">
        <v>32</v>
      </c>
      <c r="D275" s="17" t="s">
        <v>228</v>
      </c>
      <c r="E275" s="20" t="s">
        <v>257</v>
      </c>
      <c r="F275" s="17" t="s">
        <v>42</v>
      </c>
      <c r="G275" s="18" t="n">
        <f aca="false">G276</f>
        <v>180</v>
      </c>
      <c r="H275" s="18" t="n">
        <f aca="false">H276</f>
        <v>180</v>
      </c>
      <c r="I275" s="18" t="n">
        <f aca="false">I276</f>
        <v>180</v>
      </c>
    </row>
    <row r="276" customFormat="false" ht="45" hidden="false" customHeight="false" outlineLevel="0" collapsed="false">
      <c r="A276" s="21" t="s">
        <v>43</v>
      </c>
      <c r="B276" s="17" t="s">
        <v>742</v>
      </c>
      <c r="C276" s="17" t="s">
        <v>32</v>
      </c>
      <c r="D276" s="17" t="s">
        <v>228</v>
      </c>
      <c r="E276" s="20" t="s">
        <v>257</v>
      </c>
      <c r="F276" s="17" t="s">
        <v>44</v>
      </c>
      <c r="G276" s="18" t="n">
        <v>180</v>
      </c>
      <c r="H276" s="18" t="n">
        <v>180</v>
      </c>
      <c r="I276" s="18" t="n">
        <v>180</v>
      </c>
    </row>
    <row r="277" customFormat="false" ht="15" hidden="false" customHeight="false" outlineLevel="0" collapsed="false">
      <c r="A277" s="19" t="s">
        <v>81</v>
      </c>
      <c r="B277" s="17" t="s">
        <v>742</v>
      </c>
      <c r="C277" s="17" t="s">
        <v>32</v>
      </c>
      <c r="D277" s="17" t="s">
        <v>228</v>
      </c>
      <c r="E277" s="20" t="s">
        <v>82</v>
      </c>
      <c r="F277" s="17"/>
      <c r="G277" s="18" t="n">
        <f aca="false">G278</f>
        <v>88.3</v>
      </c>
      <c r="H277" s="18" t="n">
        <f aca="false">H278</f>
        <v>0</v>
      </c>
      <c r="I277" s="18" t="n">
        <f aca="false">I278</f>
        <v>0</v>
      </c>
    </row>
    <row r="278" customFormat="false" ht="15" hidden="false" customHeight="false" outlineLevel="0" collapsed="false">
      <c r="A278" s="19" t="s">
        <v>83</v>
      </c>
      <c r="B278" s="17" t="s">
        <v>742</v>
      </c>
      <c r="C278" s="17" t="s">
        <v>32</v>
      </c>
      <c r="D278" s="17" t="s">
        <v>228</v>
      </c>
      <c r="E278" s="20" t="s">
        <v>84</v>
      </c>
      <c r="F278" s="17"/>
      <c r="G278" s="18" t="n">
        <f aca="false">G279</f>
        <v>88.3</v>
      </c>
      <c r="H278" s="18" t="n">
        <f aca="false">H279</f>
        <v>0</v>
      </c>
      <c r="I278" s="18" t="n">
        <f aca="false">I279</f>
        <v>0</v>
      </c>
    </row>
    <row r="279" customFormat="false" ht="30" hidden="false" customHeight="false" outlineLevel="0" collapsed="false">
      <c r="A279" s="21" t="s">
        <v>41</v>
      </c>
      <c r="B279" s="17" t="s">
        <v>742</v>
      </c>
      <c r="C279" s="17" t="s">
        <v>32</v>
      </c>
      <c r="D279" s="17" t="s">
        <v>228</v>
      </c>
      <c r="E279" s="20" t="s">
        <v>84</v>
      </c>
      <c r="F279" s="17" t="s">
        <v>42</v>
      </c>
      <c r="G279" s="18" t="n">
        <f aca="false">G280</f>
        <v>88.3</v>
      </c>
      <c r="H279" s="18" t="n">
        <f aca="false">H280</f>
        <v>0</v>
      </c>
      <c r="I279" s="18" t="n">
        <f aca="false">I280</f>
        <v>0</v>
      </c>
    </row>
    <row r="280" customFormat="false" ht="45" hidden="false" customHeight="false" outlineLevel="0" collapsed="false">
      <c r="A280" s="21" t="s">
        <v>43</v>
      </c>
      <c r="B280" s="17" t="s">
        <v>742</v>
      </c>
      <c r="C280" s="17" t="s">
        <v>32</v>
      </c>
      <c r="D280" s="17" t="s">
        <v>228</v>
      </c>
      <c r="E280" s="20" t="s">
        <v>84</v>
      </c>
      <c r="F280" s="17" t="s">
        <v>44</v>
      </c>
      <c r="G280" s="18" t="n">
        <f aca="false">82.9+5.4</f>
        <v>88.3</v>
      </c>
      <c r="H280" s="18" t="n">
        <v>0</v>
      </c>
      <c r="I280" s="18" t="n">
        <v>0</v>
      </c>
    </row>
    <row r="281" customFormat="false" ht="15" hidden="false" customHeight="false" outlineLevel="0" collapsed="false">
      <c r="A281" s="16" t="s">
        <v>258</v>
      </c>
      <c r="B281" s="17" t="s">
        <v>742</v>
      </c>
      <c r="C281" s="17" t="s">
        <v>46</v>
      </c>
      <c r="D281" s="17"/>
      <c r="E281" s="17"/>
      <c r="F281" s="17"/>
      <c r="G281" s="18" t="n">
        <f aca="false">G282+G296+G303+G340+G364</f>
        <v>110577.6</v>
      </c>
      <c r="H281" s="18" t="n">
        <f aca="false">H282+H296+H303+H340+H364</f>
        <v>144300.5</v>
      </c>
      <c r="I281" s="18" t="n">
        <f aca="false">I282+I296+I303+I340+I364</f>
        <v>131908.6</v>
      </c>
    </row>
    <row r="282" customFormat="false" ht="15" hidden="false" customHeight="false" outlineLevel="0" collapsed="false">
      <c r="A282" s="16" t="s">
        <v>259</v>
      </c>
      <c r="B282" s="17" t="s">
        <v>742</v>
      </c>
      <c r="C282" s="17" t="s">
        <v>46</v>
      </c>
      <c r="D282" s="17" t="s">
        <v>260</v>
      </c>
      <c r="E282" s="17"/>
      <c r="F282" s="17"/>
      <c r="G282" s="18" t="n">
        <f aca="false">G283</f>
        <v>1165</v>
      </c>
      <c r="H282" s="18" t="n">
        <f aca="false">H283</f>
        <v>1165</v>
      </c>
      <c r="I282" s="18" t="n">
        <f aca="false">I283</f>
        <v>915</v>
      </c>
    </row>
    <row r="283" customFormat="false" ht="30" hidden="false" customHeight="false" outlineLevel="0" collapsed="false">
      <c r="A283" s="19" t="s">
        <v>261</v>
      </c>
      <c r="B283" s="17" t="s">
        <v>742</v>
      </c>
      <c r="C283" s="17" t="s">
        <v>46</v>
      </c>
      <c r="D283" s="17" t="s">
        <v>260</v>
      </c>
      <c r="E283" s="20" t="s">
        <v>262</v>
      </c>
      <c r="F283" s="17"/>
      <c r="G283" s="18" t="n">
        <f aca="false">G289+G284</f>
        <v>1165</v>
      </c>
      <c r="H283" s="18" t="n">
        <f aca="false">H289+H284</f>
        <v>1165</v>
      </c>
      <c r="I283" s="18" t="n">
        <f aca="false">I289+I284</f>
        <v>915</v>
      </c>
    </row>
    <row r="284" customFormat="false" ht="30" hidden="false" customHeight="false" outlineLevel="0" collapsed="false">
      <c r="A284" s="37" t="s">
        <v>263</v>
      </c>
      <c r="B284" s="17" t="s">
        <v>742</v>
      </c>
      <c r="C284" s="17" t="s">
        <v>46</v>
      </c>
      <c r="D284" s="17" t="s">
        <v>260</v>
      </c>
      <c r="E284" s="20" t="s">
        <v>264</v>
      </c>
      <c r="F284" s="17"/>
      <c r="G284" s="18" t="n">
        <f aca="false">G285</f>
        <v>250</v>
      </c>
      <c r="H284" s="18" t="n">
        <f aca="false">H285</f>
        <v>250</v>
      </c>
      <c r="I284" s="18" t="n">
        <f aca="false">I285</f>
        <v>0</v>
      </c>
    </row>
    <row r="285" customFormat="false" ht="75" hidden="false" customHeight="false" outlineLevel="0" collapsed="false">
      <c r="A285" s="37" t="s">
        <v>265</v>
      </c>
      <c r="B285" s="17" t="s">
        <v>742</v>
      </c>
      <c r="C285" s="17" t="s">
        <v>46</v>
      </c>
      <c r="D285" s="17" t="s">
        <v>260</v>
      </c>
      <c r="E285" s="20" t="s">
        <v>266</v>
      </c>
      <c r="F285" s="17"/>
      <c r="G285" s="18" t="n">
        <f aca="false">G286</f>
        <v>250</v>
      </c>
      <c r="H285" s="18" t="n">
        <f aca="false">H286</f>
        <v>250</v>
      </c>
      <c r="I285" s="18" t="n">
        <f aca="false">I286</f>
        <v>0</v>
      </c>
    </row>
    <row r="286" customFormat="false" ht="30" hidden="false" customHeight="false" outlineLevel="0" collapsed="false">
      <c r="A286" s="23" t="s">
        <v>267</v>
      </c>
      <c r="B286" s="17" t="s">
        <v>742</v>
      </c>
      <c r="C286" s="17" t="s">
        <v>46</v>
      </c>
      <c r="D286" s="17" t="s">
        <v>260</v>
      </c>
      <c r="E286" s="20" t="s">
        <v>268</v>
      </c>
      <c r="F286" s="17"/>
      <c r="G286" s="18" t="n">
        <f aca="false">G287</f>
        <v>250</v>
      </c>
      <c r="H286" s="18" t="n">
        <f aca="false">H287</f>
        <v>250</v>
      </c>
      <c r="I286" s="18" t="n">
        <f aca="false">I287</f>
        <v>0</v>
      </c>
    </row>
    <row r="287" customFormat="false" ht="30" hidden="false" customHeight="false" outlineLevel="0" collapsed="false">
      <c r="A287" s="21" t="s">
        <v>41</v>
      </c>
      <c r="B287" s="17" t="s">
        <v>742</v>
      </c>
      <c r="C287" s="17" t="s">
        <v>46</v>
      </c>
      <c r="D287" s="17" t="s">
        <v>260</v>
      </c>
      <c r="E287" s="20" t="s">
        <v>268</v>
      </c>
      <c r="F287" s="17" t="s">
        <v>42</v>
      </c>
      <c r="G287" s="18" t="n">
        <f aca="false">G288</f>
        <v>250</v>
      </c>
      <c r="H287" s="18" t="n">
        <f aca="false">H288</f>
        <v>250</v>
      </c>
      <c r="I287" s="18" t="n">
        <f aca="false">I288</f>
        <v>0</v>
      </c>
    </row>
    <row r="288" customFormat="false" ht="45" hidden="false" customHeight="false" outlineLevel="0" collapsed="false">
      <c r="A288" s="21" t="s">
        <v>43</v>
      </c>
      <c r="B288" s="17" t="s">
        <v>742</v>
      </c>
      <c r="C288" s="17" t="s">
        <v>46</v>
      </c>
      <c r="D288" s="17" t="s">
        <v>260</v>
      </c>
      <c r="E288" s="20" t="s">
        <v>268</v>
      </c>
      <c r="F288" s="17" t="s">
        <v>44</v>
      </c>
      <c r="G288" s="18" t="n">
        <v>250</v>
      </c>
      <c r="H288" s="18" t="n">
        <f aca="false">40+210</f>
        <v>250</v>
      </c>
      <c r="I288" s="18" t="n">
        <v>0</v>
      </c>
    </row>
    <row r="289" customFormat="false" ht="30" hidden="false" customHeight="false" outlineLevel="0" collapsed="false">
      <c r="A289" s="19" t="s">
        <v>269</v>
      </c>
      <c r="B289" s="17" t="s">
        <v>742</v>
      </c>
      <c r="C289" s="17" t="s">
        <v>46</v>
      </c>
      <c r="D289" s="17" t="s">
        <v>260</v>
      </c>
      <c r="E289" s="20" t="s">
        <v>270</v>
      </c>
      <c r="F289" s="17"/>
      <c r="G289" s="18" t="n">
        <f aca="false">G290</f>
        <v>915</v>
      </c>
      <c r="H289" s="18" t="n">
        <f aca="false">H290</f>
        <v>915</v>
      </c>
      <c r="I289" s="18" t="n">
        <f aca="false">I290</f>
        <v>915</v>
      </c>
    </row>
    <row r="290" customFormat="false" ht="75" hidden="false" customHeight="false" outlineLevel="0" collapsed="false">
      <c r="A290" s="19" t="s">
        <v>271</v>
      </c>
      <c r="B290" s="17" t="s">
        <v>742</v>
      </c>
      <c r="C290" s="17" t="s">
        <v>46</v>
      </c>
      <c r="D290" s="17" t="s">
        <v>260</v>
      </c>
      <c r="E290" s="20" t="s">
        <v>272</v>
      </c>
      <c r="F290" s="17"/>
      <c r="G290" s="18" t="n">
        <f aca="false">G291</f>
        <v>915</v>
      </c>
      <c r="H290" s="18" t="n">
        <f aca="false">H291</f>
        <v>915</v>
      </c>
      <c r="I290" s="18" t="n">
        <f aca="false">I291</f>
        <v>915</v>
      </c>
    </row>
    <row r="291" customFormat="false" ht="60" hidden="false" customHeight="false" outlineLevel="0" collapsed="false">
      <c r="A291" s="19" t="s">
        <v>273</v>
      </c>
      <c r="B291" s="17" t="s">
        <v>742</v>
      </c>
      <c r="C291" s="17" t="s">
        <v>46</v>
      </c>
      <c r="D291" s="17" t="s">
        <v>260</v>
      </c>
      <c r="E291" s="20" t="s">
        <v>274</v>
      </c>
      <c r="F291" s="17"/>
      <c r="G291" s="18" t="n">
        <f aca="false">G292+G294</f>
        <v>915</v>
      </c>
      <c r="H291" s="18" t="n">
        <f aca="false">H292+H294</f>
        <v>915</v>
      </c>
      <c r="I291" s="18" t="n">
        <f aca="false">I292+I294</f>
        <v>915</v>
      </c>
    </row>
    <row r="292" customFormat="false" ht="75" hidden="false" customHeight="false" outlineLevel="0" collapsed="false">
      <c r="A292" s="21" t="s">
        <v>27</v>
      </c>
      <c r="B292" s="17" t="s">
        <v>742</v>
      </c>
      <c r="C292" s="17" t="s">
        <v>46</v>
      </c>
      <c r="D292" s="17" t="s">
        <v>260</v>
      </c>
      <c r="E292" s="20" t="s">
        <v>274</v>
      </c>
      <c r="F292" s="17" t="s">
        <v>28</v>
      </c>
      <c r="G292" s="18" t="n">
        <f aca="false">G293</f>
        <v>259</v>
      </c>
      <c r="H292" s="18" t="n">
        <f aca="false">H293</f>
        <v>245.1</v>
      </c>
      <c r="I292" s="18" t="n">
        <f aca="false">I293</f>
        <v>245.1</v>
      </c>
    </row>
    <row r="293" customFormat="false" ht="30" hidden="false" customHeight="false" outlineLevel="0" collapsed="false">
      <c r="A293" s="21" t="s">
        <v>29</v>
      </c>
      <c r="B293" s="17" t="s">
        <v>742</v>
      </c>
      <c r="C293" s="17" t="s">
        <v>46</v>
      </c>
      <c r="D293" s="17" t="s">
        <v>260</v>
      </c>
      <c r="E293" s="20" t="s">
        <v>274</v>
      </c>
      <c r="F293" s="17" t="s">
        <v>30</v>
      </c>
      <c r="G293" s="18" t="n">
        <f aca="false">245.1+13.9</f>
        <v>259</v>
      </c>
      <c r="H293" s="18" t="n">
        <v>245.1</v>
      </c>
      <c r="I293" s="18" t="n">
        <v>245.1</v>
      </c>
    </row>
    <row r="294" customFormat="false" ht="30" hidden="false" customHeight="false" outlineLevel="0" collapsed="false">
      <c r="A294" s="21" t="s">
        <v>41</v>
      </c>
      <c r="B294" s="17" t="s">
        <v>742</v>
      </c>
      <c r="C294" s="17" t="s">
        <v>46</v>
      </c>
      <c r="D294" s="17" t="s">
        <v>260</v>
      </c>
      <c r="E294" s="20" t="s">
        <v>274</v>
      </c>
      <c r="F294" s="17" t="s">
        <v>42</v>
      </c>
      <c r="G294" s="18" t="n">
        <f aca="false">G295</f>
        <v>656</v>
      </c>
      <c r="H294" s="18" t="n">
        <f aca="false">H295</f>
        <v>669.9</v>
      </c>
      <c r="I294" s="18" t="n">
        <f aca="false">I295</f>
        <v>669.9</v>
      </c>
    </row>
    <row r="295" customFormat="false" ht="45" hidden="false" customHeight="false" outlineLevel="0" collapsed="false">
      <c r="A295" s="21" t="s">
        <v>43</v>
      </c>
      <c r="B295" s="17" t="s">
        <v>742</v>
      </c>
      <c r="C295" s="17" t="s">
        <v>46</v>
      </c>
      <c r="D295" s="17" t="s">
        <v>260</v>
      </c>
      <c r="E295" s="20" t="s">
        <v>274</v>
      </c>
      <c r="F295" s="17" t="s">
        <v>44</v>
      </c>
      <c r="G295" s="18" t="n">
        <f aca="false">669.9-13.9</f>
        <v>656</v>
      </c>
      <c r="H295" s="18" t="n">
        <v>669.9</v>
      </c>
      <c r="I295" s="18" t="n">
        <v>669.9</v>
      </c>
    </row>
    <row r="296" customFormat="false" ht="15" hidden="false" customHeight="false" outlineLevel="0" collapsed="false">
      <c r="A296" s="21" t="s">
        <v>275</v>
      </c>
      <c r="B296" s="17" t="s">
        <v>742</v>
      </c>
      <c r="C296" s="17" t="s">
        <v>46</v>
      </c>
      <c r="D296" s="17" t="s">
        <v>276</v>
      </c>
      <c r="E296" s="20"/>
      <c r="F296" s="17"/>
      <c r="G296" s="18" t="n">
        <f aca="false">G297</f>
        <v>0.1</v>
      </c>
      <c r="H296" s="18" t="n">
        <f aca="false">H297</f>
        <v>0.1</v>
      </c>
      <c r="I296" s="18" t="n">
        <f aca="false">I297</f>
        <v>310</v>
      </c>
    </row>
    <row r="297" customFormat="false" ht="45" hidden="false" customHeight="false" outlineLevel="0" collapsed="false">
      <c r="A297" s="19" t="s">
        <v>277</v>
      </c>
      <c r="B297" s="17" t="s">
        <v>742</v>
      </c>
      <c r="C297" s="17" t="s">
        <v>46</v>
      </c>
      <c r="D297" s="17" t="s">
        <v>276</v>
      </c>
      <c r="E297" s="20" t="s">
        <v>278</v>
      </c>
      <c r="F297" s="17"/>
      <c r="G297" s="18" t="n">
        <f aca="false">G298</f>
        <v>0.1</v>
      </c>
      <c r="H297" s="18" t="n">
        <f aca="false">H298</f>
        <v>0.1</v>
      </c>
      <c r="I297" s="18" t="n">
        <f aca="false">I298</f>
        <v>310</v>
      </c>
    </row>
    <row r="298" customFormat="false" ht="30" hidden="false" customHeight="false" outlineLevel="0" collapsed="false">
      <c r="A298" s="19" t="s">
        <v>279</v>
      </c>
      <c r="B298" s="17" t="s">
        <v>742</v>
      </c>
      <c r="C298" s="17" t="s">
        <v>46</v>
      </c>
      <c r="D298" s="17" t="s">
        <v>276</v>
      </c>
      <c r="E298" s="20" t="s">
        <v>280</v>
      </c>
      <c r="F298" s="17"/>
      <c r="G298" s="18" t="n">
        <f aca="false">G299</f>
        <v>0.1</v>
      </c>
      <c r="H298" s="18" t="n">
        <f aca="false">H299</f>
        <v>0.1</v>
      </c>
      <c r="I298" s="18" t="n">
        <f aca="false">I299</f>
        <v>310</v>
      </c>
    </row>
    <row r="299" customFormat="false" ht="105" hidden="false" customHeight="false" outlineLevel="0" collapsed="false">
      <c r="A299" s="23" t="s">
        <v>281</v>
      </c>
      <c r="B299" s="17" t="s">
        <v>742</v>
      </c>
      <c r="C299" s="17" t="s">
        <v>46</v>
      </c>
      <c r="D299" s="17" t="s">
        <v>276</v>
      </c>
      <c r="E299" s="20" t="s">
        <v>282</v>
      </c>
      <c r="F299" s="17"/>
      <c r="G299" s="18" t="n">
        <f aca="false">G300</f>
        <v>0.1</v>
      </c>
      <c r="H299" s="18" t="n">
        <f aca="false">H300</f>
        <v>0.1</v>
      </c>
      <c r="I299" s="18" t="n">
        <f aca="false">I300</f>
        <v>310</v>
      </c>
    </row>
    <row r="300" customFormat="false" ht="75" hidden="false" customHeight="false" outlineLevel="0" collapsed="false">
      <c r="A300" s="23" t="s">
        <v>283</v>
      </c>
      <c r="B300" s="17" t="s">
        <v>742</v>
      </c>
      <c r="C300" s="17" t="s">
        <v>46</v>
      </c>
      <c r="D300" s="17" t="s">
        <v>276</v>
      </c>
      <c r="E300" s="20" t="s">
        <v>284</v>
      </c>
      <c r="F300" s="17"/>
      <c r="G300" s="18" t="n">
        <f aca="false">G301</f>
        <v>0.1</v>
      </c>
      <c r="H300" s="18" t="n">
        <f aca="false">H301</f>
        <v>0.1</v>
      </c>
      <c r="I300" s="18" t="n">
        <f aca="false">I301</f>
        <v>310</v>
      </c>
    </row>
    <row r="301" customFormat="false" ht="30" hidden="false" customHeight="false" outlineLevel="0" collapsed="false">
      <c r="A301" s="21" t="s">
        <v>41</v>
      </c>
      <c r="B301" s="17" t="s">
        <v>742</v>
      </c>
      <c r="C301" s="17" t="s">
        <v>46</v>
      </c>
      <c r="D301" s="17" t="s">
        <v>276</v>
      </c>
      <c r="E301" s="20" t="s">
        <v>284</v>
      </c>
      <c r="F301" s="17" t="s">
        <v>42</v>
      </c>
      <c r="G301" s="18" t="n">
        <f aca="false">G302</f>
        <v>0.1</v>
      </c>
      <c r="H301" s="18" t="n">
        <f aca="false">H302</f>
        <v>0.1</v>
      </c>
      <c r="I301" s="18" t="n">
        <f aca="false">I302</f>
        <v>310</v>
      </c>
    </row>
    <row r="302" customFormat="false" ht="45" hidden="false" customHeight="false" outlineLevel="0" collapsed="false">
      <c r="A302" s="21" t="s">
        <v>43</v>
      </c>
      <c r="B302" s="17" t="s">
        <v>742</v>
      </c>
      <c r="C302" s="17" t="s">
        <v>46</v>
      </c>
      <c r="D302" s="17" t="s">
        <v>276</v>
      </c>
      <c r="E302" s="20" t="s">
        <v>284</v>
      </c>
      <c r="F302" s="17" t="s">
        <v>44</v>
      </c>
      <c r="G302" s="18" t="n">
        <v>0.1</v>
      </c>
      <c r="H302" s="18" t="n">
        <f aca="false">290-290+0.1</f>
        <v>0.1</v>
      </c>
      <c r="I302" s="18" t="n">
        <v>310</v>
      </c>
    </row>
    <row r="303" customFormat="false" ht="15" hidden="false" customHeight="false" outlineLevel="0" collapsed="false">
      <c r="A303" s="16" t="s">
        <v>285</v>
      </c>
      <c r="B303" s="17" t="s">
        <v>742</v>
      </c>
      <c r="C303" s="17" t="s">
        <v>46</v>
      </c>
      <c r="D303" s="17" t="s">
        <v>202</v>
      </c>
      <c r="E303" s="17"/>
      <c r="F303" s="17"/>
      <c r="G303" s="18" t="n">
        <f aca="false">G304+G319+G333</f>
        <v>67161.8</v>
      </c>
      <c r="H303" s="18" t="n">
        <f aca="false">H304+H319+H333</f>
        <v>77119.5</v>
      </c>
      <c r="I303" s="18" t="n">
        <f aca="false">I304+I319+I333</f>
        <v>66165.4</v>
      </c>
    </row>
    <row r="304" customFormat="false" ht="45" hidden="false" customHeight="false" outlineLevel="0" collapsed="false">
      <c r="A304" s="19" t="s">
        <v>277</v>
      </c>
      <c r="B304" s="17" t="s">
        <v>742</v>
      </c>
      <c r="C304" s="17" t="s">
        <v>46</v>
      </c>
      <c r="D304" s="17" t="s">
        <v>202</v>
      </c>
      <c r="E304" s="20" t="s">
        <v>278</v>
      </c>
      <c r="F304" s="17"/>
      <c r="G304" s="18" t="n">
        <f aca="false">G305</f>
        <v>45672.3</v>
      </c>
      <c r="H304" s="18" t="n">
        <f aca="false">H305</f>
        <v>69543</v>
      </c>
      <c r="I304" s="18" t="n">
        <f aca="false">I305</f>
        <v>56010</v>
      </c>
    </row>
    <row r="305" customFormat="false" ht="15" hidden="false" customHeight="false" outlineLevel="0" collapsed="false">
      <c r="A305" s="19" t="s">
        <v>286</v>
      </c>
      <c r="B305" s="17" t="s">
        <v>742</v>
      </c>
      <c r="C305" s="17" t="s">
        <v>46</v>
      </c>
      <c r="D305" s="17" t="s">
        <v>202</v>
      </c>
      <c r="E305" s="20" t="s">
        <v>287</v>
      </c>
      <c r="F305" s="17"/>
      <c r="G305" s="18" t="n">
        <f aca="false">G306</f>
        <v>45672.3</v>
      </c>
      <c r="H305" s="18" t="n">
        <f aca="false">H306</f>
        <v>69543</v>
      </c>
      <c r="I305" s="18" t="n">
        <f aca="false">I306</f>
        <v>56010</v>
      </c>
    </row>
    <row r="306" customFormat="false" ht="45" hidden="false" customHeight="false" outlineLevel="0" collapsed="false">
      <c r="A306" s="23" t="s">
        <v>288</v>
      </c>
      <c r="B306" s="17" t="s">
        <v>742</v>
      </c>
      <c r="C306" s="17" t="s">
        <v>46</v>
      </c>
      <c r="D306" s="17" t="s">
        <v>202</v>
      </c>
      <c r="E306" s="20" t="s">
        <v>289</v>
      </c>
      <c r="F306" s="17"/>
      <c r="G306" s="18" t="n">
        <f aca="false">G307+G310+G313+G316</f>
        <v>45672.3</v>
      </c>
      <c r="H306" s="18" t="n">
        <f aca="false">H307+H310+H313+H316</f>
        <v>69543</v>
      </c>
      <c r="I306" s="18" t="n">
        <f aca="false">I307+I310+I313+I316</f>
        <v>56010</v>
      </c>
    </row>
    <row r="307" customFormat="false" ht="45" hidden="false" customHeight="false" outlineLevel="0" collapsed="false">
      <c r="A307" s="22" t="s">
        <v>290</v>
      </c>
      <c r="B307" s="17" t="s">
        <v>742</v>
      </c>
      <c r="C307" s="17" t="s">
        <v>46</v>
      </c>
      <c r="D307" s="17" t="s">
        <v>202</v>
      </c>
      <c r="E307" s="20" t="s">
        <v>291</v>
      </c>
      <c r="F307" s="17"/>
      <c r="G307" s="18" t="n">
        <f aca="false">G308</f>
        <v>24952.3</v>
      </c>
      <c r="H307" s="18" t="n">
        <f aca="false">H308</f>
        <v>23894</v>
      </c>
      <c r="I307" s="18" t="n">
        <f aca="false">I308</f>
        <v>27077</v>
      </c>
    </row>
    <row r="308" customFormat="false" ht="45" hidden="false" customHeight="false" outlineLevel="0" collapsed="false">
      <c r="A308" s="21" t="s">
        <v>137</v>
      </c>
      <c r="B308" s="17" t="s">
        <v>742</v>
      </c>
      <c r="C308" s="17" t="s">
        <v>46</v>
      </c>
      <c r="D308" s="17" t="s">
        <v>202</v>
      </c>
      <c r="E308" s="20" t="s">
        <v>291</v>
      </c>
      <c r="F308" s="17" t="s">
        <v>138</v>
      </c>
      <c r="G308" s="18" t="n">
        <f aca="false">G309</f>
        <v>24952.3</v>
      </c>
      <c r="H308" s="18" t="n">
        <f aca="false">H309</f>
        <v>23894</v>
      </c>
      <c r="I308" s="18" t="n">
        <f aca="false">I309</f>
        <v>27077</v>
      </c>
    </row>
    <row r="309" customFormat="false" ht="15" hidden="false" customHeight="false" outlineLevel="0" collapsed="false">
      <c r="A309" s="21" t="s">
        <v>139</v>
      </c>
      <c r="B309" s="17" t="s">
        <v>742</v>
      </c>
      <c r="C309" s="17" t="s">
        <v>46</v>
      </c>
      <c r="D309" s="17" t="s">
        <v>202</v>
      </c>
      <c r="E309" s="20" t="s">
        <v>291</v>
      </c>
      <c r="F309" s="17" t="s">
        <v>140</v>
      </c>
      <c r="G309" s="18" t="n">
        <f aca="false">22865+(350+1737.3)</f>
        <v>24952.3</v>
      </c>
      <c r="H309" s="18" t="n">
        <f aca="false">36328+5066+500+7000-25000</f>
        <v>23894</v>
      </c>
      <c r="I309" s="18" t="n">
        <f aca="false">37837+5240+500+1500-18000</f>
        <v>27077</v>
      </c>
    </row>
    <row r="310" customFormat="false" ht="30" hidden="false" customHeight="false" outlineLevel="0" collapsed="false">
      <c r="A310" s="22" t="s">
        <v>292</v>
      </c>
      <c r="B310" s="17" t="s">
        <v>742</v>
      </c>
      <c r="C310" s="17" t="s">
        <v>46</v>
      </c>
      <c r="D310" s="17" t="s">
        <v>202</v>
      </c>
      <c r="E310" s="20" t="s">
        <v>293</v>
      </c>
      <c r="F310" s="17"/>
      <c r="G310" s="18" t="n">
        <f aca="false">G311</f>
        <v>7220</v>
      </c>
      <c r="H310" s="18" t="n">
        <f aca="false">H311</f>
        <v>8410</v>
      </c>
      <c r="I310" s="18" t="n">
        <f aca="false">I311</f>
        <v>9660</v>
      </c>
    </row>
    <row r="311" customFormat="false" ht="45" hidden="false" customHeight="false" outlineLevel="0" collapsed="false">
      <c r="A311" s="21" t="s">
        <v>137</v>
      </c>
      <c r="B311" s="17" t="s">
        <v>742</v>
      </c>
      <c r="C311" s="17" t="s">
        <v>46</v>
      </c>
      <c r="D311" s="17" t="s">
        <v>202</v>
      </c>
      <c r="E311" s="20" t="s">
        <v>293</v>
      </c>
      <c r="F311" s="17" t="s">
        <v>138</v>
      </c>
      <c r="G311" s="18" t="n">
        <f aca="false">G312</f>
        <v>7220</v>
      </c>
      <c r="H311" s="18" t="n">
        <f aca="false">H312</f>
        <v>8410</v>
      </c>
      <c r="I311" s="18" t="n">
        <f aca="false">I312</f>
        <v>9660</v>
      </c>
    </row>
    <row r="312" customFormat="false" ht="15" hidden="false" customHeight="false" outlineLevel="0" collapsed="false">
      <c r="A312" s="21" t="s">
        <v>139</v>
      </c>
      <c r="B312" s="17" t="s">
        <v>742</v>
      </c>
      <c r="C312" s="17" t="s">
        <v>46</v>
      </c>
      <c r="D312" s="17" t="s">
        <v>202</v>
      </c>
      <c r="E312" s="20" t="s">
        <v>293</v>
      </c>
      <c r="F312" s="17" t="s">
        <v>140</v>
      </c>
      <c r="G312" s="18" t="n">
        <v>7220</v>
      </c>
      <c r="H312" s="18" t="n">
        <f aca="false">11410-3000</f>
        <v>8410</v>
      </c>
      <c r="I312" s="18" t="n">
        <v>9660</v>
      </c>
    </row>
    <row r="313" customFormat="false" ht="30" hidden="false" customHeight="false" outlineLevel="0" collapsed="false">
      <c r="A313" s="22" t="s">
        <v>294</v>
      </c>
      <c r="B313" s="17" t="s">
        <v>742</v>
      </c>
      <c r="C313" s="17" t="s">
        <v>46</v>
      </c>
      <c r="D313" s="17" t="s">
        <v>202</v>
      </c>
      <c r="E313" s="20" t="s">
        <v>295</v>
      </c>
      <c r="F313" s="17"/>
      <c r="G313" s="18" t="n">
        <f aca="false">G314</f>
        <v>0</v>
      </c>
      <c r="H313" s="18" t="n">
        <f aca="false">H314</f>
        <v>0</v>
      </c>
      <c r="I313" s="18" t="n">
        <f aca="false">I314</f>
        <v>2080</v>
      </c>
    </row>
    <row r="314" customFormat="false" ht="45" hidden="false" customHeight="false" outlineLevel="0" collapsed="false">
      <c r="A314" s="21" t="s">
        <v>137</v>
      </c>
      <c r="B314" s="17" t="s">
        <v>742</v>
      </c>
      <c r="C314" s="17" t="s">
        <v>46</v>
      </c>
      <c r="D314" s="17" t="s">
        <v>202</v>
      </c>
      <c r="E314" s="20" t="s">
        <v>295</v>
      </c>
      <c r="F314" s="17" t="s">
        <v>138</v>
      </c>
      <c r="G314" s="18" t="n">
        <f aca="false">G315</f>
        <v>0</v>
      </c>
      <c r="H314" s="18" t="n">
        <f aca="false">H315</f>
        <v>0</v>
      </c>
      <c r="I314" s="18" t="n">
        <f aca="false">I315</f>
        <v>2080</v>
      </c>
    </row>
    <row r="315" customFormat="false" ht="15" hidden="false" customHeight="false" outlineLevel="0" collapsed="false">
      <c r="A315" s="21" t="s">
        <v>139</v>
      </c>
      <c r="B315" s="17" t="s">
        <v>742</v>
      </c>
      <c r="C315" s="17" t="s">
        <v>46</v>
      </c>
      <c r="D315" s="17" t="s">
        <v>202</v>
      </c>
      <c r="E315" s="20" t="s">
        <v>295</v>
      </c>
      <c r="F315" s="17" t="s">
        <v>140</v>
      </c>
      <c r="G315" s="18" t="n">
        <v>0</v>
      </c>
      <c r="H315" s="18" t="n">
        <f aca="false">1980-1980</f>
        <v>0</v>
      </c>
      <c r="I315" s="18" t="n">
        <v>2080</v>
      </c>
    </row>
    <row r="316" customFormat="false" ht="45" hidden="false" customHeight="false" outlineLevel="0" collapsed="false">
      <c r="A316" s="23" t="s">
        <v>296</v>
      </c>
      <c r="B316" s="17" t="s">
        <v>742</v>
      </c>
      <c r="C316" s="17" t="s">
        <v>46</v>
      </c>
      <c r="D316" s="17" t="s">
        <v>202</v>
      </c>
      <c r="E316" s="20" t="s">
        <v>297</v>
      </c>
      <c r="F316" s="17"/>
      <c r="G316" s="18" t="n">
        <f aca="false">G317</f>
        <v>13500</v>
      </c>
      <c r="H316" s="18" t="n">
        <f aca="false">H317</f>
        <v>37239</v>
      </c>
      <c r="I316" s="18" t="n">
        <f aca="false">I317</f>
        <v>17193</v>
      </c>
    </row>
    <row r="317" customFormat="false" ht="30" hidden="false" customHeight="false" outlineLevel="0" collapsed="false">
      <c r="A317" s="21" t="s">
        <v>41</v>
      </c>
      <c r="B317" s="17" t="s">
        <v>742</v>
      </c>
      <c r="C317" s="17" t="s">
        <v>46</v>
      </c>
      <c r="D317" s="17" t="s">
        <v>202</v>
      </c>
      <c r="E317" s="20" t="s">
        <v>297</v>
      </c>
      <c r="F317" s="17" t="n">
        <v>200</v>
      </c>
      <c r="G317" s="18" t="n">
        <f aca="false">G318</f>
        <v>13500</v>
      </c>
      <c r="H317" s="18" t="n">
        <f aca="false">H318</f>
        <v>37239</v>
      </c>
      <c r="I317" s="18" t="n">
        <f aca="false">I318</f>
        <v>17193</v>
      </c>
    </row>
    <row r="318" customFormat="false" ht="45" hidden="false" customHeight="false" outlineLevel="0" collapsed="false">
      <c r="A318" s="21" t="s">
        <v>43</v>
      </c>
      <c r="B318" s="17" t="s">
        <v>742</v>
      </c>
      <c r="C318" s="17" t="s">
        <v>46</v>
      </c>
      <c r="D318" s="17" t="s">
        <v>202</v>
      </c>
      <c r="E318" s="20" t="s">
        <v>297</v>
      </c>
      <c r="F318" s="17" t="n">
        <v>240</v>
      </c>
      <c r="G318" s="18" t="n">
        <f aca="false">(17042-4217)+(897-222)</f>
        <v>13500</v>
      </c>
      <c r="H318" s="18" t="n">
        <v>37239</v>
      </c>
      <c r="I318" s="18" t="n">
        <v>17193</v>
      </c>
    </row>
    <row r="319" customFormat="false" ht="30" hidden="false" customHeight="false" outlineLevel="0" collapsed="false">
      <c r="A319" s="19" t="s">
        <v>298</v>
      </c>
      <c r="B319" s="17" t="s">
        <v>742</v>
      </c>
      <c r="C319" s="17" t="s">
        <v>46</v>
      </c>
      <c r="D319" s="17" t="s">
        <v>202</v>
      </c>
      <c r="E319" s="20" t="s">
        <v>299</v>
      </c>
      <c r="F319" s="17"/>
      <c r="G319" s="18" t="n">
        <f aca="false">G320+G328</f>
        <v>18353.6</v>
      </c>
      <c r="H319" s="18" t="n">
        <f aca="false">H320+H328</f>
        <v>7576.5</v>
      </c>
      <c r="I319" s="18" t="n">
        <f aca="false">I320+I328</f>
        <v>10155.4</v>
      </c>
    </row>
    <row r="320" customFormat="false" ht="15" hidden="false" customHeight="false" outlineLevel="0" collapsed="false">
      <c r="A320" s="19" t="s">
        <v>300</v>
      </c>
      <c r="B320" s="17" t="s">
        <v>742</v>
      </c>
      <c r="C320" s="17" t="s">
        <v>46</v>
      </c>
      <c r="D320" s="17" t="s">
        <v>202</v>
      </c>
      <c r="E320" s="20" t="s">
        <v>301</v>
      </c>
      <c r="F320" s="17"/>
      <c r="G320" s="18" t="n">
        <f aca="false">G321</f>
        <v>18353.6</v>
      </c>
      <c r="H320" s="18" t="n">
        <f aca="false">H321</f>
        <v>3717.5</v>
      </c>
      <c r="I320" s="18" t="n">
        <f aca="false">I321</f>
        <v>6103.4</v>
      </c>
    </row>
    <row r="321" customFormat="false" ht="30" hidden="false" customHeight="false" outlineLevel="0" collapsed="false">
      <c r="A321" s="23" t="s">
        <v>302</v>
      </c>
      <c r="B321" s="17" t="s">
        <v>742</v>
      </c>
      <c r="C321" s="17" t="s">
        <v>46</v>
      </c>
      <c r="D321" s="17" t="s">
        <v>202</v>
      </c>
      <c r="E321" s="20" t="s">
        <v>303</v>
      </c>
      <c r="F321" s="17"/>
      <c r="G321" s="18" t="n">
        <f aca="false">G322+G325</f>
        <v>18353.6</v>
      </c>
      <c r="H321" s="18" t="n">
        <f aca="false">H322+H325</f>
        <v>3717.5</v>
      </c>
      <c r="I321" s="18" t="n">
        <f aca="false">I322+I325</f>
        <v>6103.4</v>
      </c>
    </row>
    <row r="322" customFormat="false" ht="30" hidden="false" customHeight="false" outlineLevel="0" collapsed="false">
      <c r="A322" s="23" t="s">
        <v>304</v>
      </c>
      <c r="B322" s="17" t="s">
        <v>742</v>
      </c>
      <c r="C322" s="17" t="s">
        <v>46</v>
      </c>
      <c r="D322" s="17" t="s">
        <v>202</v>
      </c>
      <c r="E322" s="20" t="s">
        <v>305</v>
      </c>
      <c r="F322" s="17"/>
      <c r="G322" s="18" t="n">
        <f aca="false">G323</f>
        <v>0</v>
      </c>
      <c r="H322" s="18" t="n">
        <f aca="false">H323</f>
        <v>3717.5</v>
      </c>
      <c r="I322" s="18" t="n">
        <f aca="false">I323</f>
        <v>6103.4</v>
      </c>
    </row>
    <row r="323" customFormat="false" ht="45" hidden="false" customHeight="false" outlineLevel="0" collapsed="false">
      <c r="A323" s="21" t="s">
        <v>137</v>
      </c>
      <c r="B323" s="17" t="s">
        <v>742</v>
      </c>
      <c r="C323" s="17" t="s">
        <v>46</v>
      </c>
      <c r="D323" s="17" t="s">
        <v>202</v>
      </c>
      <c r="E323" s="20" t="s">
        <v>305</v>
      </c>
      <c r="F323" s="17" t="s">
        <v>138</v>
      </c>
      <c r="G323" s="18" t="n">
        <f aca="false">G324</f>
        <v>0</v>
      </c>
      <c r="H323" s="18" t="n">
        <f aca="false">H324</f>
        <v>3717.5</v>
      </c>
      <c r="I323" s="18" t="n">
        <f aca="false">I324</f>
        <v>6103.4</v>
      </c>
    </row>
    <row r="324" customFormat="false" ht="15" hidden="false" customHeight="false" outlineLevel="0" collapsed="false">
      <c r="A324" s="21" t="s">
        <v>139</v>
      </c>
      <c r="B324" s="17" t="s">
        <v>742</v>
      </c>
      <c r="C324" s="17" t="s">
        <v>46</v>
      </c>
      <c r="D324" s="17" t="s">
        <v>202</v>
      </c>
      <c r="E324" s="20" t="s">
        <v>305</v>
      </c>
      <c r="F324" s="17" t="s">
        <v>140</v>
      </c>
      <c r="G324" s="18" t="n">
        <v>0</v>
      </c>
      <c r="H324" s="18" t="n">
        <f aca="false">7717.5-4000</f>
        <v>3717.5</v>
      </c>
      <c r="I324" s="18" t="n">
        <f aca="false">8103.4-2000</f>
        <v>6103.4</v>
      </c>
    </row>
    <row r="325" customFormat="false" ht="15" hidden="false" customHeight="false" outlineLevel="0" collapsed="false">
      <c r="A325" s="23" t="s">
        <v>306</v>
      </c>
      <c r="B325" s="17" t="s">
        <v>742</v>
      </c>
      <c r="C325" s="17" t="s">
        <v>46</v>
      </c>
      <c r="D325" s="17" t="s">
        <v>202</v>
      </c>
      <c r="E325" s="20" t="s">
        <v>307</v>
      </c>
      <c r="F325" s="17"/>
      <c r="G325" s="18" t="n">
        <f aca="false">G326</f>
        <v>18353.6</v>
      </c>
      <c r="H325" s="18" t="n">
        <f aca="false">H326</f>
        <v>0</v>
      </c>
      <c r="I325" s="18" t="n">
        <f aca="false">I326</f>
        <v>0</v>
      </c>
    </row>
    <row r="326" customFormat="false" ht="45" hidden="false" customHeight="false" outlineLevel="0" collapsed="false">
      <c r="A326" s="21" t="s">
        <v>137</v>
      </c>
      <c r="B326" s="17" t="s">
        <v>742</v>
      </c>
      <c r="C326" s="17" t="s">
        <v>46</v>
      </c>
      <c r="D326" s="17" t="s">
        <v>202</v>
      </c>
      <c r="E326" s="20" t="s">
        <v>307</v>
      </c>
      <c r="F326" s="17" t="s">
        <v>138</v>
      </c>
      <c r="G326" s="18" t="n">
        <f aca="false">G327</f>
        <v>18353.6</v>
      </c>
      <c r="H326" s="18" t="n">
        <f aca="false">H327</f>
        <v>0</v>
      </c>
      <c r="I326" s="18" t="n">
        <f aca="false">I327</f>
        <v>0</v>
      </c>
    </row>
    <row r="327" customFormat="false" ht="15" hidden="false" customHeight="false" outlineLevel="0" collapsed="false">
      <c r="A327" s="21" t="s">
        <v>139</v>
      </c>
      <c r="B327" s="17" t="s">
        <v>742</v>
      </c>
      <c r="C327" s="17" t="s">
        <v>46</v>
      </c>
      <c r="D327" s="17" t="s">
        <v>202</v>
      </c>
      <c r="E327" s="20" t="s">
        <v>307</v>
      </c>
      <c r="F327" s="17" t="s">
        <v>140</v>
      </c>
      <c r="G327" s="18" t="n">
        <f aca="false">15251.8+3101.8</f>
        <v>18353.6</v>
      </c>
      <c r="H327" s="18" t="n">
        <v>0</v>
      </c>
      <c r="I327" s="18" t="n">
        <v>0</v>
      </c>
    </row>
    <row r="328" customFormat="false" ht="15" hidden="false" customHeight="false" outlineLevel="0" collapsed="false">
      <c r="A328" s="19" t="s">
        <v>308</v>
      </c>
      <c r="B328" s="17" t="s">
        <v>742</v>
      </c>
      <c r="C328" s="17" t="s">
        <v>46</v>
      </c>
      <c r="D328" s="17" t="s">
        <v>202</v>
      </c>
      <c r="E328" s="20" t="s">
        <v>309</v>
      </c>
      <c r="F328" s="17"/>
      <c r="G328" s="18" t="n">
        <f aca="false">G329</f>
        <v>0</v>
      </c>
      <c r="H328" s="18" t="n">
        <f aca="false">H329</f>
        <v>3859</v>
      </c>
      <c r="I328" s="18" t="n">
        <f aca="false">I329</f>
        <v>4052</v>
      </c>
    </row>
    <row r="329" customFormat="false" ht="45" hidden="false" customHeight="false" outlineLevel="0" collapsed="false">
      <c r="A329" s="23" t="s">
        <v>310</v>
      </c>
      <c r="B329" s="17" t="s">
        <v>742</v>
      </c>
      <c r="C329" s="17" t="s">
        <v>46</v>
      </c>
      <c r="D329" s="17" t="s">
        <v>202</v>
      </c>
      <c r="E329" s="20" t="s">
        <v>311</v>
      </c>
      <c r="F329" s="17"/>
      <c r="G329" s="18" t="n">
        <f aca="false">G330</f>
        <v>0</v>
      </c>
      <c r="H329" s="18" t="n">
        <f aca="false">H330</f>
        <v>3859</v>
      </c>
      <c r="I329" s="18" t="n">
        <f aca="false">I330</f>
        <v>4052</v>
      </c>
    </row>
    <row r="330" customFormat="false" ht="45" hidden="false" customHeight="false" outlineLevel="0" collapsed="false">
      <c r="A330" s="21" t="s">
        <v>312</v>
      </c>
      <c r="B330" s="17" t="s">
        <v>742</v>
      </c>
      <c r="C330" s="17" t="s">
        <v>46</v>
      </c>
      <c r="D330" s="17" t="s">
        <v>202</v>
      </c>
      <c r="E330" s="20" t="s">
        <v>313</v>
      </c>
      <c r="F330" s="17"/>
      <c r="G330" s="18" t="n">
        <f aca="false">G331</f>
        <v>0</v>
      </c>
      <c r="H330" s="18" t="n">
        <f aca="false">H331</f>
        <v>3859</v>
      </c>
      <c r="I330" s="18" t="n">
        <f aca="false">I331</f>
        <v>4052</v>
      </c>
    </row>
    <row r="331" customFormat="false" ht="30" hidden="false" customHeight="false" outlineLevel="0" collapsed="false">
      <c r="A331" s="21" t="s">
        <v>41</v>
      </c>
      <c r="B331" s="17" t="s">
        <v>742</v>
      </c>
      <c r="C331" s="17" t="s">
        <v>46</v>
      </c>
      <c r="D331" s="17" t="s">
        <v>202</v>
      </c>
      <c r="E331" s="20" t="s">
        <v>313</v>
      </c>
      <c r="F331" s="17" t="s">
        <v>42</v>
      </c>
      <c r="G331" s="18" t="n">
        <f aca="false">G332</f>
        <v>0</v>
      </c>
      <c r="H331" s="18" t="n">
        <f aca="false">H332</f>
        <v>3859</v>
      </c>
      <c r="I331" s="18" t="n">
        <f aca="false">I332</f>
        <v>4052</v>
      </c>
    </row>
    <row r="332" customFormat="false" ht="45" hidden="false" customHeight="false" outlineLevel="0" collapsed="false">
      <c r="A332" s="21" t="s">
        <v>43</v>
      </c>
      <c r="B332" s="17" t="s">
        <v>742</v>
      </c>
      <c r="C332" s="17" t="s">
        <v>46</v>
      </c>
      <c r="D332" s="17" t="s">
        <v>202</v>
      </c>
      <c r="E332" s="20" t="s">
        <v>313</v>
      </c>
      <c r="F332" s="17" t="s">
        <v>44</v>
      </c>
      <c r="G332" s="18" t="n">
        <f aca="false">1500-1500</f>
        <v>0</v>
      </c>
      <c r="H332" s="18" t="n">
        <v>3859</v>
      </c>
      <c r="I332" s="18" t="n">
        <v>4052</v>
      </c>
    </row>
    <row r="333" customFormat="false" ht="15" hidden="false" customHeight="false" outlineLevel="0" collapsed="false">
      <c r="A333" s="19" t="s">
        <v>81</v>
      </c>
      <c r="B333" s="17" t="s">
        <v>742</v>
      </c>
      <c r="C333" s="17" t="s">
        <v>46</v>
      </c>
      <c r="D333" s="17" t="s">
        <v>202</v>
      </c>
      <c r="E333" s="20" t="s">
        <v>82</v>
      </c>
      <c r="F333" s="17"/>
      <c r="G333" s="18" t="n">
        <f aca="false">G334+G337</f>
        <v>3135.9</v>
      </c>
      <c r="H333" s="18" t="n">
        <f aca="false">H334+H337</f>
        <v>0</v>
      </c>
      <c r="I333" s="18" t="n">
        <f aca="false">I334+I337</f>
        <v>0</v>
      </c>
    </row>
    <row r="334" customFormat="false" ht="15" hidden="false" customHeight="false" outlineLevel="0" collapsed="false">
      <c r="A334" s="19" t="s">
        <v>83</v>
      </c>
      <c r="B334" s="17" t="s">
        <v>742</v>
      </c>
      <c r="C334" s="17" t="s">
        <v>46</v>
      </c>
      <c r="D334" s="17" t="s">
        <v>202</v>
      </c>
      <c r="E334" s="20" t="s">
        <v>84</v>
      </c>
      <c r="F334" s="17"/>
      <c r="G334" s="18" t="n">
        <f aca="false">G335</f>
        <v>2750.2</v>
      </c>
      <c r="H334" s="18" t="n">
        <f aca="false">H335</f>
        <v>0</v>
      </c>
      <c r="I334" s="18" t="n">
        <f aca="false">I335</f>
        <v>0</v>
      </c>
    </row>
    <row r="335" customFormat="false" ht="45" hidden="false" customHeight="false" outlineLevel="0" collapsed="false">
      <c r="A335" s="21" t="s">
        <v>137</v>
      </c>
      <c r="B335" s="17" t="s">
        <v>742</v>
      </c>
      <c r="C335" s="17" t="s">
        <v>46</v>
      </c>
      <c r="D335" s="17" t="s">
        <v>202</v>
      </c>
      <c r="E335" s="20" t="s">
        <v>84</v>
      </c>
      <c r="F335" s="17" t="s">
        <v>138</v>
      </c>
      <c r="G335" s="18" t="n">
        <f aca="false">G336</f>
        <v>2750.2</v>
      </c>
      <c r="H335" s="18" t="n">
        <f aca="false">H336</f>
        <v>0</v>
      </c>
      <c r="I335" s="18" t="n">
        <f aca="false">I336</f>
        <v>0</v>
      </c>
    </row>
    <row r="336" customFormat="false" ht="15" hidden="false" customHeight="false" outlineLevel="0" collapsed="false">
      <c r="A336" s="21" t="s">
        <v>139</v>
      </c>
      <c r="B336" s="17" t="s">
        <v>742</v>
      </c>
      <c r="C336" s="17" t="s">
        <v>46</v>
      </c>
      <c r="D336" s="17" t="s">
        <v>202</v>
      </c>
      <c r="E336" s="20" t="s">
        <v>84</v>
      </c>
      <c r="F336" s="17" t="s">
        <v>140</v>
      </c>
      <c r="G336" s="18" t="n">
        <v>2750.2</v>
      </c>
      <c r="H336" s="18" t="n">
        <v>0</v>
      </c>
      <c r="I336" s="18" t="n">
        <v>0</v>
      </c>
    </row>
    <row r="337" customFormat="false" ht="30" hidden="false" customHeight="false" outlineLevel="0" collapsed="false">
      <c r="A337" s="21" t="s">
        <v>314</v>
      </c>
      <c r="B337" s="17" t="s">
        <v>742</v>
      </c>
      <c r="C337" s="17" t="s">
        <v>46</v>
      </c>
      <c r="D337" s="17" t="s">
        <v>202</v>
      </c>
      <c r="E337" s="20" t="s">
        <v>315</v>
      </c>
      <c r="F337" s="17"/>
      <c r="G337" s="18" t="n">
        <f aca="false">G338</f>
        <v>385.7</v>
      </c>
      <c r="H337" s="18" t="n">
        <f aca="false">H338</f>
        <v>0</v>
      </c>
      <c r="I337" s="18" t="n">
        <f aca="false">I338</f>
        <v>0</v>
      </c>
    </row>
    <row r="338" customFormat="false" ht="45" hidden="false" customHeight="false" outlineLevel="0" collapsed="false">
      <c r="A338" s="21" t="s">
        <v>137</v>
      </c>
      <c r="B338" s="17" t="s">
        <v>742</v>
      </c>
      <c r="C338" s="17" t="s">
        <v>46</v>
      </c>
      <c r="D338" s="17" t="s">
        <v>202</v>
      </c>
      <c r="E338" s="20" t="s">
        <v>315</v>
      </c>
      <c r="F338" s="17" t="s">
        <v>138</v>
      </c>
      <c r="G338" s="18" t="n">
        <f aca="false">G339</f>
        <v>385.7</v>
      </c>
      <c r="H338" s="18" t="n">
        <f aca="false">H339</f>
        <v>0</v>
      </c>
      <c r="I338" s="18" t="n">
        <f aca="false">I339</f>
        <v>0</v>
      </c>
    </row>
    <row r="339" customFormat="false" ht="15" hidden="false" customHeight="false" outlineLevel="0" collapsed="false">
      <c r="A339" s="21" t="s">
        <v>139</v>
      </c>
      <c r="B339" s="17" t="s">
        <v>742</v>
      </c>
      <c r="C339" s="17" t="s">
        <v>46</v>
      </c>
      <c r="D339" s="17" t="s">
        <v>202</v>
      </c>
      <c r="E339" s="20" t="s">
        <v>315</v>
      </c>
      <c r="F339" s="17" t="s">
        <v>140</v>
      </c>
      <c r="G339" s="18" t="n">
        <v>385.7</v>
      </c>
      <c r="H339" s="18" t="n">
        <v>0</v>
      </c>
      <c r="I339" s="18" t="n">
        <v>0</v>
      </c>
    </row>
    <row r="340" customFormat="false" ht="15" hidden="false" customHeight="false" outlineLevel="0" collapsed="false">
      <c r="A340" s="25" t="s">
        <v>316</v>
      </c>
      <c r="B340" s="17" t="s">
        <v>742</v>
      </c>
      <c r="C340" s="17" t="s">
        <v>46</v>
      </c>
      <c r="D340" s="17" t="s">
        <v>317</v>
      </c>
      <c r="E340" s="17"/>
      <c r="F340" s="17"/>
      <c r="G340" s="18" t="n">
        <f aca="false">G341+G360</f>
        <v>8101.5</v>
      </c>
      <c r="H340" s="18" t="n">
        <f aca="false">H341+H360</f>
        <v>5446.4</v>
      </c>
      <c r="I340" s="18" t="n">
        <f aca="false">I341+I360</f>
        <v>5446.4</v>
      </c>
    </row>
    <row r="341" customFormat="false" ht="30" hidden="false" customHeight="false" outlineLevel="0" collapsed="false">
      <c r="A341" s="19" t="s">
        <v>181</v>
      </c>
      <c r="B341" s="17" t="s">
        <v>742</v>
      </c>
      <c r="C341" s="17" t="s">
        <v>46</v>
      </c>
      <c r="D341" s="17" t="s">
        <v>317</v>
      </c>
      <c r="E341" s="20" t="s">
        <v>182</v>
      </c>
      <c r="F341" s="17"/>
      <c r="G341" s="18" t="n">
        <f aca="false">G347+G342</f>
        <v>6725.4</v>
      </c>
      <c r="H341" s="18" t="n">
        <f aca="false">H347+H342</f>
        <v>5446.4</v>
      </c>
      <c r="I341" s="18" t="n">
        <f aca="false">I347+I342</f>
        <v>5446.4</v>
      </c>
    </row>
    <row r="342" customFormat="false" ht="90" hidden="false" customHeight="false" outlineLevel="0" collapsed="false">
      <c r="A342" s="19" t="s">
        <v>183</v>
      </c>
      <c r="B342" s="17" t="s">
        <v>742</v>
      </c>
      <c r="C342" s="17" t="s">
        <v>46</v>
      </c>
      <c r="D342" s="17" t="s">
        <v>317</v>
      </c>
      <c r="E342" s="20" t="s">
        <v>184</v>
      </c>
      <c r="F342" s="17"/>
      <c r="G342" s="18" t="n">
        <f aca="false">G343</f>
        <v>1926</v>
      </c>
      <c r="H342" s="18" t="n">
        <f aca="false">H343</f>
        <v>0</v>
      </c>
      <c r="I342" s="18" t="n">
        <f aca="false">I343</f>
        <v>0</v>
      </c>
    </row>
    <row r="343" customFormat="false" ht="75" hidden="false" customHeight="false" outlineLevel="0" collapsed="false">
      <c r="A343" s="19" t="s">
        <v>318</v>
      </c>
      <c r="B343" s="17" t="s">
        <v>742</v>
      </c>
      <c r="C343" s="17" t="s">
        <v>46</v>
      </c>
      <c r="D343" s="17" t="s">
        <v>317</v>
      </c>
      <c r="E343" s="20" t="s">
        <v>319</v>
      </c>
      <c r="F343" s="24"/>
      <c r="G343" s="18" t="n">
        <f aca="false">G344</f>
        <v>1926</v>
      </c>
      <c r="H343" s="18" t="n">
        <f aca="false">H344</f>
        <v>0</v>
      </c>
      <c r="I343" s="18" t="n">
        <f aca="false">I344</f>
        <v>0</v>
      </c>
    </row>
    <row r="344" customFormat="false" ht="135" hidden="false" customHeight="false" outlineLevel="0" collapsed="false">
      <c r="A344" s="22" t="s">
        <v>320</v>
      </c>
      <c r="B344" s="17" t="s">
        <v>742</v>
      </c>
      <c r="C344" s="17" t="s">
        <v>46</v>
      </c>
      <c r="D344" s="17" t="s">
        <v>317</v>
      </c>
      <c r="E344" s="20" t="s">
        <v>321</v>
      </c>
      <c r="F344" s="24"/>
      <c r="G344" s="18" t="n">
        <f aca="false">G345</f>
        <v>1926</v>
      </c>
      <c r="H344" s="18" t="n">
        <f aca="false">H345</f>
        <v>0</v>
      </c>
      <c r="I344" s="18" t="n">
        <f aca="false">I345</f>
        <v>0</v>
      </c>
    </row>
    <row r="345" customFormat="false" ht="45" hidden="false" customHeight="false" outlineLevel="0" collapsed="false">
      <c r="A345" s="21" t="s">
        <v>137</v>
      </c>
      <c r="B345" s="17" t="s">
        <v>742</v>
      </c>
      <c r="C345" s="17" t="s">
        <v>46</v>
      </c>
      <c r="D345" s="17" t="s">
        <v>317</v>
      </c>
      <c r="E345" s="20" t="s">
        <v>321</v>
      </c>
      <c r="F345" s="17" t="n">
        <v>600</v>
      </c>
      <c r="G345" s="18" t="n">
        <f aca="false">G346</f>
        <v>1926</v>
      </c>
      <c r="H345" s="18" t="n">
        <f aca="false">H346</f>
        <v>0</v>
      </c>
      <c r="I345" s="18" t="n">
        <f aca="false">I346</f>
        <v>0</v>
      </c>
    </row>
    <row r="346" customFormat="false" ht="15" hidden="false" customHeight="false" outlineLevel="0" collapsed="false">
      <c r="A346" s="21" t="s">
        <v>139</v>
      </c>
      <c r="B346" s="17" t="s">
        <v>742</v>
      </c>
      <c r="C346" s="17" t="s">
        <v>46</v>
      </c>
      <c r="D346" s="17" t="s">
        <v>317</v>
      </c>
      <c r="E346" s="20" t="s">
        <v>321</v>
      </c>
      <c r="F346" s="17" t="n">
        <v>610</v>
      </c>
      <c r="G346" s="18" t="n">
        <f aca="false">1600+326</f>
        <v>1926</v>
      </c>
      <c r="H346" s="18" t="n">
        <v>0</v>
      </c>
      <c r="I346" s="18" t="n">
        <v>0</v>
      </c>
    </row>
    <row r="347" customFormat="false" ht="60" hidden="false" customHeight="false" outlineLevel="0" collapsed="false">
      <c r="A347" s="19" t="s">
        <v>322</v>
      </c>
      <c r="B347" s="17" t="s">
        <v>742</v>
      </c>
      <c r="C347" s="17" t="s">
        <v>46</v>
      </c>
      <c r="D347" s="17" t="s">
        <v>317</v>
      </c>
      <c r="E347" s="20" t="s">
        <v>323</v>
      </c>
      <c r="F347" s="17"/>
      <c r="G347" s="18" t="n">
        <f aca="false">G348+G352+G356</f>
        <v>4799.4</v>
      </c>
      <c r="H347" s="18" t="n">
        <f aca="false">H348+H352+H356</f>
        <v>5446.4</v>
      </c>
      <c r="I347" s="18" t="n">
        <f aca="false">I348+I352+I356</f>
        <v>5446.4</v>
      </c>
    </row>
    <row r="348" customFormat="false" ht="30" hidden="false" customHeight="false" outlineLevel="0" collapsed="false">
      <c r="A348" s="19" t="s">
        <v>324</v>
      </c>
      <c r="B348" s="17" t="s">
        <v>742</v>
      </c>
      <c r="C348" s="17" t="s">
        <v>46</v>
      </c>
      <c r="D348" s="17" t="s">
        <v>317</v>
      </c>
      <c r="E348" s="20" t="s">
        <v>325</v>
      </c>
      <c r="F348" s="17"/>
      <c r="G348" s="18" t="n">
        <f aca="false">G349</f>
        <v>2799.9</v>
      </c>
      <c r="H348" s="18" t="n">
        <f aca="false">H349</f>
        <v>4583.9</v>
      </c>
      <c r="I348" s="18" t="n">
        <f aca="false">I349</f>
        <v>4583.9</v>
      </c>
    </row>
    <row r="349" customFormat="false" ht="15" hidden="false" customHeight="false" outlineLevel="0" collapsed="false">
      <c r="A349" s="32" t="s">
        <v>326</v>
      </c>
      <c r="B349" s="17" t="s">
        <v>742</v>
      </c>
      <c r="C349" s="17" t="s">
        <v>46</v>
      </c>
      <c r="D349" s="17" t="s">
        <v>317</v>
      </c>
      <c r="E349" s="20" t="s">
        <v>327</v>
      </c>
      <c r="F349" s="17"/>
      <c r="G349" s="18" t="n">
        <f aca="false">G350</f>
        <v>2799.9</v>
      </c>
      <c r="H349" s="18" t="n">
        <f aca="false">H350</f>
        <v>4583.9</v>
      </c>
      <c r="I349" s="18" t="n">
        <f aca="false">I350</f>
        <v>4583.9</v>
      </c>
    </row>
    <row r="350" customFormat="false" ht="30" hidden="false" customHeight="false" outlineLevel="0" collapsed="false">
      <c r="A350" s="21" t="s">
        <v>41</v>
      </c>
      <c r="B350" s="17" t="s">
        <v>742</v>
      </c>
      <c r="C350" s="17" t="s">
        <v>46</v>
      </c>
      <c r="D350" s="17" t="s">
        <v>317</v>
      </c>
      <c r="E350" s="20" t="s">
        <v>327</v>
      </c>
      <c r="F350" s="17" t="s">
        <v>42</v>
      </c>
      <c r="G350" s="18" t="n">
        <f aca="false">G351</f>
        <v>2799.9</v>
      </c>
      <c r="H350" s="18" t="n">
        <f aca="false">H351</f>
        <v>4583.9</v>
      </c>
      <c r="I350" s="18" t="n">
        <f aca="false">I351</f>
        <v>4583.9</v>
      </c>
    </row>
    <row r="351" customFormat="false" ht="45" hidden="false" customHeight="false" outlineLevel="0" collapsed="false">
      <c r="A351" s="21" t="s">
        <v>43</v>
      </c>
      <c r="B351" s="17" t="s">
        <v>742</v>
      </c>
      <c r="C351" s="17" t="s">
        <v>46</v>
      </c>
      <c r="D351" s="17" t="s">
        <v>317</v>
      </c>
      <c r="E351" s="20" t="s">
        <v>327</v>
      </c>
      <c r="F351" s="17" t="s">
        <v>44</v>
      </c>
      <c r="G351" s="18" t="n">
        <v>2799.9</v>
      </c>
      <c r="H351" s="18" t="n">
        <v>4583.9</v>
      </c>
      <c r="I351" s="18" t="n">
        <v>4583.9</v>
      </c>
    </row>
    <row r="352" customFormat="false" ht="30" hidden="false" customHeight="false" outlineLevel="0" collapsed="false">
      <c r="A352" s="19" t="s">
        <v>328</v>
      </c>
      <c r="B352" s="17" t="s">
        <v>742</v>
      </c>
      <c r="C352" s="17" t="s">
        <v>46</v>
      </c>
      <c r="D352" s="17" t="s">
        <v>317</v>
      </c>
      <c r="E352" s="20" t="s">
        <v>329</v>
      </c>
      <c r="F352" s="24"/>
      <c r="G352" s="29" t="n">
        <f aca="false">G353</f>
        <v>749.5</v>
      </c>
      <c r="H352" s="29" t="n">
        <f aca="false">H353</f>
        <v>862.5</v>
      </c>
      <c r="I352" s="29" t="n">
        <f aca="false">I353</f>
        <v>862.5</v>
      </c>
    </row>
    <row r="353" customFormat="false" ht="15" hidden="false" customHeight="false" outlineLevel="0" collapsed="false">
      <c r="A353" s="32" t="s">
        <v>330</v>
      </c>
      <c r="B353" s="17" t="s">
        <v>742</v>
      </c>
      <c r="C353" s="17" t="s">
        <v>46</v>
      </c>
      <c r="D353" s="17" t="s">
        <v>317</v>
      </c>
      <c r="E353" s="20" t="s">
        <v>331</v>
      </c>
      <c r="F353" s="24"/>
      <c r="G353" s="29" t="n">
        <f aca="false">G354</f>
        <v>749.5</v>
      </c>
      <c r="H353" s="29" t="n">
        <f aca="false">H354</f>
        <v>862.5</v>
      </c>
      <c r="I353" s="29" t="n">
        <f aca="false">I354</f>
        <v>862.5</v>
      </c>
    </row>
    <row r="354" customFormat="false" ht="30" hidden="false" customHeight="false" outlineLevel="0" collapsed="false">
      <c r="A354" s="21" t="s">
        <v>41</v>
      </c>
      <c r="B354" s="17" t="s">
        <v>742</v>
      </c>
      <c r="C354" s="17" t="s">
        <v>46</v>
      </c>
      <c r="D354" s="17" t="s">
        <v>317</v>
      </c>
      <c r="E354" s="20" t="s">
        <v>331</v>
      </c>
      <c r="F354" s="17" t="s">
        <v>42</v>
      </c>
      <c r="G354" s="29" t="n">
        <f aca="false">G355</f>
        <v>749.5</v>
      </c>
      <c r="H354" s="29" t="n">
        <f aca="false">H355</f>
        <v>862.5</v>
      </c>
      <c r="I354" s="29" t="n">
        <f aca="false">I355</f>
        <v>862.5</v>
      </c>
    </row>
    <row r="355" customFormat="false" ht="45" hidden="false" customHeight="false" outlineLevel="0" collapsed="false">
      <c r="A355" s="21" t="s">
        <v>43</v>
      </c>
      <c r="B355" s="17" t="s">
        <v>742</v>
      </c>
      <c r="C355" s="17" t="s">
        <v>46</v>
      </c>
      <c r="D355" s="17" t="s">
        <v>317</v>
      </c>
      <c r="E355" s="20" t="s">
        <v>331</v>
      </c>
      <c r="F355" s="17" t="s">
        <v>44</v>
      </c>
      <c r="G355" s="29" t="n">
        <f aca="false">862.5-113</f>
        <v>749.5</v>
      </c>
      <c r="H355" s="29" t="n">
        <v>862.5</v>
      </c>
      <c r="I355" s="29" t="n">
        <v>862.5</v>
      </c>
    </row>
    <row r="356" customFormat="false" ht="30" hidden="false" customHeight="false" outlineLevel="0" collapsed="false">
      <c r="A356" s="19" t="s">
        <v>332</v>
      </c>
      <c r="B356" s="17" t="s">
        <v>742</v>
      </c>
      <c r="C356" s="17" t="s">
        <v>46</v>
      </c>
      <c r="D356" s="17" t="s">
        <v>317</v>
      </c>
      <c r="E356" s="20" t="s">
        <v>333</v>
      </c>
      <c r="F356" s="24"/>
      <c r="G356" s="38" t="n">
        <f aca="false">G357</f>
        <v>1250</v>
      </c>
      <c r="H356" s="38" t="n">
        <f aca="false">H357</f>
        <v>0</v>
      </c>
      <c r="I356" s="38" t="n">
        <f aca="false">I357</f>
        <v>0</v>
      </c>
    </row>
    <row r="357" customFormat="false" ht="45" hidden="false" customHeight="false" outlineLevel="0" collapsed="false">
      <c r="A357" s="22" t="s">
        <v>334</v>
      </c>
      <c r="B357" s="17" t="s">
        <v>742</v>
      </c>
      <c r="C357" s="17" t="s">
        <v>46</v>
      </c>
      <c r="D357" s="17" t="s">
        <v>317</v>
      </c>
      <c r="E357" s="20" t="s">
        <v>335</v>
      </c>
      <c r="F357" s="24"/>
      <c r="G357" s="38" t="n">
        <f aca="false">G358</f>
        <v>1250</v>
      </c>
      <c r="H357" s="38" t="n">
        <f aca="false">H358</f>
        <v>0</v>
      </c>
      <c r="I357" s="38" t="n">
        <f aca="false">I358</f>
        <v>0</v>
      </c>
    </row>
    <row r="358" customFormat="false" ht="30" hidden="false" customHeight="false" outlineLevel="0" collapsed="false">
      <c r="A358" s="21" t="s">
        <v>41</v>
      </c>
      <c r="B358" s="17" t="s">
        <v>742</v>
      </c>
      <c r="C358" s="17" t="s">
        <v>46</v>
      </c>
      <c r="D358" s="17" t="s">
        <v>317</v>
      </c>
      <c r="E358" s="20" t="s">
        <v>335</v>
      </c>
      <c r="F358" s="24" t="n">
        <v>200</v>
      </c>
      <c r="G358" s="38" t="n">
        <f aca="false">G359</f>
        <v>1250</v>
      </c>
      <c r="H358" s="38" t="n">
        <f aca="false">H359</f>
        <v>0</v>
      </c>
      <c r="I358" s="38" t="n">
        <f aca="false">I359</f>
        <v>0</v>
      </c>
    </row>
    <row r="359" customFormat="false" ht="45" hidden="false" customHeight="false" outlineLevel="0" collapsed="false">
      <c r="A359" s="21" t="s">
        <v>43</v>
      </c>
      <c r="B359" s="17" t="s">
        <v>742</v>
      </c>
      <c r="C359" s="17" t="s">
        <v>46</v>
      </c>
      <c r="D359" s="17" t="s">
        <v>317</v>
      </c>
      <c r="E359" s="20" t="s">
        <v>335</v>
      </c>
      <c r="F359" s="24" t="n">
        <v>240</v>
      </c>
      <c r="G359" s="38" t="n">
        <f aca="false">1038+212</f>
        <v>1250</v>
      </c>
      <c r="H359" s="38" t="n">
        <v>0</v>
      </c>
      <c r="I359" s="38" t="n">
        <v>0</v>
      </c>
    </row>
    <row r="360" customFormat="false" ht="15" hidden="false" customHeight="false" outlineLevel="0" collapsed="false">
      <c r="A360" s="19" t="s">
        <v>81</v>
      </c>
      <c r="B360" s="17" t="s">
        <v>742</v>
      </c>
      <c r="C360" s="17" t="s">
        <v>46</v>
      </c>
      <c r="D360" s="17" t="s">
        <v>317</v>
      </c>
      <c r="E360" s="20" t="s">
        <v>82</v>
      </c>
      <c r="F360" s="17"/>
      <c r="G360" s="18" t="n">
        <f aca="false">G361</f>
        <v>1376.1</v>
      </c>
      <c r="H360" s="18" t="n">
        <f aca="false">H361</f>
        <v>0</v>
      </c>
      <c r="I360" s="18" t="n">
        <f aca="false">I361</f>
        <v>0</v>
      </c>
    </row>
    <row r="361" customFormat="false" ht="15" hidden="false" customHeight="false" outlineLevel="0" collapsed="false">
      <c r="A361" s="19" t="s">
        <v>83</v>
      </c>
      <c r="B361" s="17" t="s">
        <v>742</v>
      </c>
      <c r="C361" s="17" t="s">
        <v>46</v>
      </c>
      <c r="D361" s="17" t="s">
        <v>317</v>
      </c>
      <c r="E361" s="20" t="s">
        <v>84</v>
      </c>
      <c r="F361" s="17"/>
      <c r="G361" s="18" t="n">
        <f aca="false">G362</f>
        <v>1376.1</v>
      </c>
      <c r="H361" s="18" t="n">
        <f aca="false">H362</f>
        <v>0</v>
      </c>
      <c r="I361" s="18" t="n">
        <f aca="false">I362</f>
        <v>0</v>
      </c>
    </row>
    <row r="362" customFormat="false" ht="30" hidden="false" customHeight="false" outlineLevel="0" collapsed="false">
      <c r="A362" s="21" t="s">
        <v>41</v>
      </c>
      <c r="B362" s="17" t="s">
        <v>742</v>
      </c>
      <c r="C362" s="17" t="s">
        <v>46</v>
      </c>
      <c r="D362" s="17" t="s">
        <v>317</v>
      </c>
      <c r="E362" s="20" t="s">
        <v>84</v>
      </c>
      <c r="F362" s="24" t="n">
        <v>200</v>
      </c>
      <c r="G362" s="18" t="n">
        <f aca="false">G363</f>
        <v>1376.1</v>
      </c>
      <c r="H362" s="18" t="n">
        <f aca="false">H363</f>
        <v>0</v>
      </c>
      <c r="I362" s="18" t="n">
        <f aca="false">I363</f>
        <v>0</v>
      </c>
    </row>
    <row r="363" customFormat="false" ht="45" hidden="false" customHeight="false" outlineLevel="0" collapsed="false">
      <c r="A363" s="21" t="s">
        <v>43</v>
      </c>
      <c r="B363" s="17" t="s">
        <v>742</v>
      </c>
      <c r="C363" s="17" t="s">
        <v>46</v>
      </c>
      <c r="D363" s="17" t="s">
        <v>317</v>
      </c>
      <c r="E363" s="20" t="s">
        <v>84</v>
      </c>
      <c r="F363" s="24" t="n">
        <v>240</v>
      </c>
      <c r="G363" s="18" t="n">
        <v>1376.1</v>
      </c>
      <c r="H363" s="18" t="n">
        <v>0</v>
      </c>
      <c r="I363" s="18" t="n">
        <v>0</v>
      </c>
    </row>
    <row r="364" customFormat="false" ht="19.2" hidden="false" customHeight="true" outlineLevel="0" collapsed="false">
      <c r="A364" s="16" t="s">
        <v>346</v>
      </c>
      <c r="B364" s="17" t="s">
        <v>742</v>
      </c>
      <c r="C364" s="17" t="s">
        <v>46</v>
      </c>
      <c r="D364" s="17" t="s">
        <v>347</v>
      </c>
      <c r="E364" s="17"/>
      <c r="F364" s="17"/>
      <c r="G364" s="18" t="n">
        <f aca="false">G371+G382+G388+G415+G398+G365+G423</f>
        <v>34149.2</v>
      </c>
      <c r="H364" s="18" t="n">
        <f aca="false">H371+H382+H388+H415+H398+H365+H423</f>
        <v>60569.5</v>
      </c>
      <c r="I364" s="18" t="n">
        <f aca="false">I371+I382+I388+I415+I398+I365+I423</f>
        <v>59071.8</v>
      </c>
    </row>
    <row r="365" customFormat="false" ht="45" hidden="false" customHeight="false" outlineLevel="0" collapsed="false">
      <c r="A365" s="19" t="s">
        <v>129</v>
      </c>
      <c r="B365" s="17" t="s">
        <v>742</v>
      </c>
      <c r="C365" s="17" t="s">
        <v>46</v>
      </c>
      <c r="D365" s="17" t="s">
        <v>347</v>
      </c>
      <c r="E365" s="20" t="s">
        <v>130</v>
      </c>
      <c r="F365" s="17"/>
      <c r="G365" s="18" t="n">
        <f aca="false">G366</f>
        <v>676</v>
      </c>
      <c r="H365" s="18" t="n">
        <f aca="false">H366</f>
        <v>676</v>
      </c>
      <c r="I365" s="18" t="n">
        <f aca="false">I366</f>
        <v>676</v>
      </c>
    </row>
    <row r="366" customFormat="false" ht="30" hidden="false" customHeight="false" outlineLevel="0" collapsed="false">
      <c r="A366" s="19" t="s">
        <v>131</v>
      </c>
      <c r="B366" s="17" t="s">
        <v>742</v>
      </c>
      <c r="C366" s="17" t="s">
        <v>46</v>
      </c>
      <c r="D366" s="17" t="s">
        <v>347</v>
      </c>
      <c r="E366" s="20" t="s">
        <v>132</v>
      </c>
      <c r="F366" s="17"/>
      <c r="G366" s="18" t="n">
        <f aca="false">G367</f>
        <v>676</v>
      </c>
      <c r="H366" s="18" t="n">
        <f aca="false">H367</f>
        <v>676</v>
      </c>
      <c r="I366" s="18" t="n">
        <f aca="false">I367</f>
        <v>676</v>
      </c>
    </row>
    <row r="367" customFormat="false" ht="120" hidden="false" customHeight="false" outlineLevel="0" collapsed="false">
      <c r="A367" s="21" t="s">
        <v>348</v>
      </c>
      <c r="B367" s="17" t="s">
        <v>742</v>
      </c>
      <c r="C367" s="17" t="s">
        <v>46</v>
      </c>
      <c r="D367" s="17" t="s">
        <v>347</v>
      </c>
      <c r="E367" s="20" t="s">
        <v>349</v>
      </c>
      <c r="F367" s="17"/>
      <c r="G367" s="18" t="n">
        <f aca="false">G368</f>
        <v>676</v>
      </c>
      <c r="H367" s="18" t="n">
        <f aca="false">H368</f>
        <v>676</v>
      </c>
      <c r="I367" s="18" t="n">
        <f aca="false">I368</f>
        <v>676</v>
      </c>
    </row>
    <row r="368" customFormat="false" ht="75" hidden="false" customHeight="false" outlineLevel="0" collapsed="false">
      <c r="A368" s="21" t="s">
        <v>350</v>
      </c>
      <c r="B368" s="17" t="s">
        <v>742</v>
      </c>
      <c r="C368" s="17" t="s">
        <v>46</v>
      </c>
      <c r="D368" s="17" t="s">
        <v>347</v>
      </c>
      <c r="E368" s="20" t="s">
        <v>351</v>
      </c>
      <c r="F368" s="17"/>
      <c r="G368" s="18" t="n">
        <f aca="false">G369</f>
        <v>676</v>
      </c>
      <c r="H368" s="18" t="n">
        <f aca="false">H369</f>
        <v>676</v>
      </c>
      <c r="I368" s="18" t="n">
        <f aca="false">I369</f>
        <v>676</v>
      </c>
    </row>
    <row r="369" customFormat="false" ht="30" hidden="false" customHeight="false" outlineLevel="0" collapsed="false">
      <c r="A369" s="21" t="s">
        <v>41</v>
      </c>
      <c r="B369" s="17" t="s">
        <v>742</v>
      </c>
      <c r="C369" s="17" t="s">
        <v>46</v>
      </c>
      <c r="D369" s="17" t="s">
        <v>347</v>
      </c>
      <c r="E369" s="20" t="s">
        <v>351</v>
      </c>
      <c r="F369" s="17" t="s">
        <v>42</v>
      </c>
      <c r="G369" s="18" t="n">
        <f aca="false">G370</f>
        <v>676</v>
      </c>
      <c r="H369" s="18" t="n">
        <f aca="false">H370</f>
        <v>676</v>
      </c>
      <c r="I369" s="18" t="n">
        <f aca="false">I370</f>
        <v>676</v>
      </c>
    </row>
    <row r="370" customFormat="false" ht="45" hidden="false" customHeight="false" outlineLevel="0" collapsed="false">
      <c r="A370" s="21" t="s">
        <v>43</v>
      </c>
      <c r="B370" s="17" t="s">
        <v>742</v>
      </c>
      <c r="C370" s="17" t="s">
        <v>46</v>
      </c>
      <c r="D370" s="17" t="s">
        <v>347</v>
      </c>
      <c r="E370" s="20" t="s">
        <v>351</v>
      </c>
      <c r="F370" s="17" t="s">
        <v>44</v>
      </c>
      <c r="G370" s="18" t="n">
        <v>676</v>
      </c>
      <c r="H370" s="18" t="n">
        <v>676</v>
      </c>
      <c r="I370" s="18" t="n">
        <v>676</v>
      </c>
    </row>
    <row r="371" customFormat="false" ht="30" hidden="false" customHeight="false" outlineLevel="0" collapsed="false">
      <c r="A371" s="19" t="s">
        <v>55</v>
      </c>
      <c r="B371" s="17" t="s">
        <v>742</v>
      </c>
      <c r="C371" s="17" t="s">
        <v>46</v>
      </c>
      <c r="D371" s="17" t="s">
        <v>347</v>
      </c>
      <c r="E371" s="20" t="s">
        <v>56</v>
      </c>
      <c r="F371" s="17"/>
      <c r="G371" s="18" t="n">
        <f aca="false">G372+G377</f>
        <v>10500</v>
      </c>
      <c r="H371" s="18" t="n">
        <f aca="false">H372+H377</f>
        <v>36340.5</v>
      </c>
      <c r="I371" s="18" t="n">
        <f aca="false">I372+I377</f>
        <v>35842.8</v>
      </c>
    </row>
    <row r="372" customFormat="false" ht="15" hidden="false" customHeight="false" outlineLevel="0" collapsed="false">
      <c r="A372" s="19" t="s">
        <v>57</v>
      </c>
      <c r="B372" s="17" t="s">
        <v>742</v>
      </c>
      <c r="C372" s="17" t="s">
        <v>46</v>
      </c>
      <c r="D372" s="17" t="s">
        <v>347</v>
      </c>
      <c r="E372" s="20" t="s">
        <v>58</v>
      </c>
      <c r="F372" s="17"/>
      <c r="G372" s="18" t="n">
        <f aca="false">G373</f>
        <v>9000</v>
      </c>
      <c r="H372" s="18" t="n">
        <f aca="false">H373</f>
        <v>34840.5</v>
      </c>
      <c r="I372" s="18" t="n">
        <f aca="false">I373</f>
        <v>34342.8</v>
      </c>
    </row>
    <row r="373" customFormat="false" ht="60" hidden="false" customHeight="false" outlineLevel="0" collapsed="false">
      <c r="A373" s="23" t="s">
        <v>59</v>
      </c>
      <c r="B373" s="17" t="s">
        <v>742</v>
      </c>
      <c r="C373" s="17" t="s">
        <v>46</v>
      </c>
      <c r="D373" s="17" t="s">
        <v>347</v>
      </c>
      <c r="E373" s="20" t="s">
        <v>60</v>
      </c>
      <c r="F373" s="17"/>
      <c r="G373" s="18" t="n">
        <f aca="false">G374</f>
        <v>9000</v>
      </c>
      <c r="H373" s="18" t="n">
        <f aca="false">H374</f>
        <v>34840.5</v>
      </c>
      <c r="I373" s="18" t="n">
        <f aca="false">I374</f>
        <v>34342.8</v>
      </c>
    </row>
    <row r="374" customFormat="false" ht="120" hidden="false" customHeight="false" outlineLevel="0" collapsed="false">
      <c r="A374" s="23" t="s">
        <v>61</v>
      </c>
      <c r="B374" s="17" t="s">
        <v>742</v>
      </c>
      <c r="C374" s="17" t="s">
        <v>46</v>
      </c>
      <c r="D374" s="17" t="s">
        <v>347</v>
      </c>
      <c r="E374" s="20" t="s">
        <v>62</v>
      </c>
      <c r="F374" s="17"/>
      <c r="G374" s="18" t="n">
        <f aca="false">G375</f>
        <v>9000</v>
      </c>
      <c r="H374" s="18" t="n">
        <f aca="false">H375</f>
        <v>34840.5</v>
      </c>
      <c r="I374" s="18" t="n">
        <f aca="false">I375</f>
        <v>34342.8</v>
      </c>
    </row>
    <row r="375" customFormat="false" ht="30" hidden="false" customHeight="false" outlineLevel="0" collapsed="false">
      <c r="A375" s="21" t="s">
        <v>41</v>
      </c>
      <c r="B375" s="17" t="s">
        <v>742</v>
      </c>
      <c r="C375" s="17" t="s">
        <v>46</v>
      </c>
      <c r="D375" s="17" t="s">
        <v>347</v>
      </c>
      <c r="E375" s="20" t="s">
        <v>62</v>
      </c>
      <c r="F375" s="17" t="s">
        <v>42</v>
      </c>
      <c r="G375" s="18" t="n">
        <f aca="false">G376</f>
        <v>9000</v>
      </c>
      <c r="H375" s="18" t="n">
        <f aca="false">H376</f>
        <v>34840.5</v>
      </c>
      <c r="I375" s="18" t="n">
        <f aca="false">I376</f>
        <v>34342.8</v>
      </c>
    </row>
    <row r="376" customFormat="false" ht="45" hidden="false" customHeight="false" outlineLevel="0" collapsed="false">
      <c r="A376" s="21" t="s">
        <v>43</v>
      </c>
      <c r="B376" s="17" t="s">
        <v>742</v>
      </c>
      <c r="C376" s="17" t="s">
        <v>46</v>
      </c>
      <c r="D376" s="17" t="s">
        <v>347</v>
      </c>
      <c r="E376" s="20" t="s">
        <v>62</v>
      </c>
      <c r="F376" s="17" t="s">
        <v>44</v>
      </c>
      <c r="G376" s="18" t="n">
        <v>9000</v>
      </c>
      <c r="H376" s="18" t="n">
        <f aca="false">34840.6-0.1</f>
        <v>34840.5</v>
      </c>
      <c r="I376" s="18" t="n">
        <v>34342.8</v>
      </c>
    </row>
    <row r="377" customFormat="false" ht="30" hidden="false" customHeight="false" outlineLevel="0" collapsed="false">
      <c r="A377" s="19" t="s">
        <v>352</v>
      </c>
      <c r="B377" s="17" t="s">
        <v>742</v>
      </c>
      <c r="C377" s="17" t="s">
        <v>46</v>
      </c>
      <c r="D377" s="17" t="s">
        <v>347</v>
      </c>
      <c r="E377" s="20" t="s">
        <v>353</v>
      </c>
      <c r="F377" s="17"/>
      <c r="G377" s="18" t="n">
        <f aca="false">G378</f>
        <v>1500</v>
      </c>
      <c r="H377" s="18" t="n">
        <f aca="false">H378</f>
        <v>1500</v>
      </c>
      <c r="I377" s="18" t="n">
        <f aca="false">I378</f>
        <v>1500</v>
      </c>
    </row>
    <row r="378" customFormat="false" ht="45" hidden="false" customHeight="false" outlineLevel="0" collapsed="false">
      <c r="A378" s="23" t="s">
        <v>354</v>
      </c>
      <c r="B378" s="17" t="s">
        <v>742</v>
      </c>
      <c r="C378" s="17" t="s">
        <v>46</v>
      </c>
      <c r="D378" s="17" t="s">
        <v>347</v>
      </c>
      <c r="E378" s="20" t="s">
        <v>355</v>
      </c>
      <c r="F378" s="17"/>
      <c r="G378" s="18" t="n">
        <f aca="false">G379</f>
        <v>1500</v>
      </c>
      <c r="H378" s="18" t="n">
        <f aca="false">H379</f>
        <v>1500</v>
      </c>
      <c r="I378" s="18" t="n">
        <f aca="false">I379</f>
        <v>1500</v>
      </c>
    </row>
    <row r="379" customFormat="false" ht="30" hidden="false" customHeight="false" outlineLevel="0" collapsed="false">
      <c r="A379" s="22" t="s">
        <v>356</v>
      </c>
      <c r="B379" s="17" t="s">
        <v>742</v>
      </c>
      <c r="C379" s="17" t="s">
        <v>46</v>
      </c>
      <c r="D379" s="17" t="s">
        <v>347</v>
      </c>
      <c r="E379" s="20" t="s">
        <v>357</v>
      </c>
      <c r="F379" s="17"/>
      <c r="G379" s="18" t="n">
        <f aca="false">G380</f>
        <v>1500</v>
      </c>
      <c r="H379" s="18" t="n">
        <f aca="false">H380</f>
        <v>1500</v>
      </c>
      <c r="I379" s="18" t="n">
        <f aca="false">I380</f>
        <v>1500</v>
      </c>
    </row>
    <row r="380" customFormat="false" ht="15" hidden="false" customHeight="false" outlineLevel="0" collapsed="false">
      <c r="A380" s="21" t="s">
        <v>65</v>
      </c>
      <c r="B380" s="17" t="s">
        <v>742</v>
      </c>
      <c r="C380" s="17" t="s">
        <v>46</v>
      </c>
      <c r="D380" s="17" t="s">
        <v>347</v>
      </c>
      <c r="E380" s="20" t="s">
        <v>357</v>
      </c>
      <c r="F380" s="17" t="s">
        <v>66</v>
      </c>
      <c r="G380" s="18" t="n">
        <f aca="false">G381</f>
        <v>1500</v>
      </c>
      <c r="H380" s="18" t="n">
        <f aca="false">H381</f>
        <v>1500</v>
      </c>
      <c r="I380" s="18" t="n">
        <f aca="false">I381</f>
        <v>1500</v>
      </c>
    </row>
    <row r="381" customFormat="false" ht="45" hidden="false" customHeight="false" outlineLevel="0" collapsed="false">
      <c r="A381" s="21" t="s">
        <v>358</v>
      </c>
      <c r="B381" s="17" t="s">
        <v>742</v>
      </c>
      <c r="C381" s="17" t="s">
        <v>46</v>
      </c>
      <c r="D381" s="17" t="s">
        <v>347</v>
      </c>
      <c r="E381" s="20" t="s">
        <v>357</v>
      </c>
      <c r="F381" s="17" t="s">
        <v>359</v>
      </c>
      <c r="G381" s="18" t="n">
        <v>1500</v>
      </c>
      <c r="H381" s="18" t="n">
        <f aca="false">2050+500-1050</f>
        <v>1500</v>
      </c>
      <c r="I381" s="18" t="n">
        <f aca="false">2050+500-1050</f>
        <v>1500</v>
      </c>
    </row>
    <row r="382" customFormat="false" ht="30" hidden="false" customHeight="false" outlineLevel="0" collapsed="false">
      <c r="A382" s="19" t="s">
        <v>19</v>
      </c>
      <c r="B382" s="17" t="s">
        <v>742</v>
      </c>
      <c r="C382" s="17" t="s">
        <v>46</v>
      </c>
      <c r="D382" s="17" t="s">
        <v>347</v>
      </c>
      <c r="E382" s="20" t="s">
        <v>20</v>
      </c>
      <c r="F382" s="17"/>
      <c r="G382" s="18" t="n">
        <f aca="false">G383</f>
        <v>1800</v>
      </c>
      <c r="H382" s="18" t="n">
        <f aca="false">H383</f>
        <v>1600</v>
      </c>
      <c r="I382" s="18" t="n">
        <f aca="false">I383</f>
        <v>600</v>
      </c>
    </row>
    <row r="383" customFormat="false" ht="30" hidden="false" customHeight="false" outlineLevel="0" collapsed="false">
      <c r="A383" s="19" t="s">
        <v>146</v>
      </c>
      <c r="B383" s="17" t="s">
        <v>742</v>
      </c>
      <c r="C383" s="17" t="s">
        <v>46</v>
      </c>
      <c r="D383" s="17" t="s">
        <v>347</v>
      </c>
      <c r="E383" s="20" t="s">
        <v>147</v>
      </c>
      <c r="F383" s="17"/>
      <c r="G383" s="18" t="n">
        <f aca="false">G384</f>
        <v>1800</v>
      </c>
      <c r="H383" s="18" t="n">
        <f aca="false">H384</f>
        <v>1600</v>
      </c>
      <c r="I383" s="18" t="n">
        <f aca="false">I384</f>
        <v>600</v>
      </c>
    </row>
    <row r="384" customFormat="false" ht="45" hidden="false" customHeight="false" outlineLevel="0" collapsed="false">
      <c r="A384" s="23" t="s">
        <v>148</v>
      </c>
      <c r="B384" s="17" t="s">
        <v>742</v>
      </c>
      <c r="C384" s="17" t="s">
        <v>46</v>
      </c>
      <c r="D384" s="17" t="s">
        <v>347</v>
      </c>
      <c r="E384" s="20" t="s">
        <v>149</v>
      </c>
      <c r="F384" s="17"/>
      <c r="G384" s="18" t="n">
        <f aca="false">G385</f>
        <v>1800</v>
      </c>
      <c r="H384" s="18" t="n">
        <f aca="false">H385</f>
        <v>1600</v>
      </c>
      <c r="I384" s="18" t="n">
        <f aca="false">I385</f>
        <v>600</v>
      </c>
    </row>
    <row r="385" customFormat="false" ht="30" hidden="false" customHeight="false" outlineLevel="0" collapsed="false">
      <c r="A385" s="19" t="s">
        <v>360</v>
      </c>
      <c r="B385" s="17" t="s">
        <v>742</v>
      </c>
      <c r="C385" s="17" t="s">
        <v>46</v>
      </c>
      <c r="D385" s="17" t="s">
        <v>347</v>
      </c>
      <c r="E385" s="20" t="s">
        <v>361</v>
      </c>
      <c r="F385" s="24"/>
      <c r="G385" s="18" t="n">
        <f aca="false">G386</f>
        <v>1800</v>
      </c>
      <c r="H385" s="18" t="n">
        <f aca="false">H386</f>
        <v>1600</v>
      </c>
      <c r="I385" s="18" t="n">
        <f aca="false">I386</f>
        <v>600</v>
      </c>
    </row>
    <row r="386" customFormat="false" ht="30" hidden="false" customHeight="false" outlineLevel="0" collapsed="false">
      <c r="A386" s="21" t="s">
        <v>41</v>
      </c>
      <c r="B386" s="17" t="s">
        <v>742</v>
      </c>
      <c r="C386" s="17" t="s">
        <v>46</v>
      </c>
      <c r="D386" s="17" t="s">
        <v>347</v>
      </c>
      <c r="E386" s="20" t="s">
        <v>361</v>
      </c>
      <c r="F386" s="17" t="n">
        <v>200</v>
      </c>
      <c r="G386" s="18" t="n">
        <f aca="false">G387</f>
        <v>1800</v>
      </c>
      <c r="H386" s="18" t="n">
        <f aca="false">H387</f>
        <v>1600</v>
      </c>
      <c r="I386" s="18" t="n">
        <f aca="false">I387</f>
        <v>600</v>
      </c>
    </row>
    <row r="387" customFormat="false" ht="45" hidden="false" customHeight="false" outlineLevel="0" collapsed="false">
      <c r="A387" s="21" t="s">
        <v>43</v>
      </c>
      <c r="B387" s="17" t="s">
        <v>742</v>
      </c>
      <c r="C387" s="17" t="s">
        <v>46</v>
      </c>
      <c r="D387" s="17" t="s">
        <v>347</v>
      </c>
      <c r="E387" s="20" t="s">
        <v>361</v>
      </c>
      <c r="F387" s="17" t="n">
        <v>240</v>
      </c>
      <c r="G387" s="18" t="n">
        <v>1800</v>
      </c>
      <c r="H387" s="18" t="n">
        <v>1600</v>
      </c>
      <c r="I387" s="18" t="n">
        <v>600</v>
      </c>
    </row>
    <row r="388" customFormat="false" ht="60" hidden="false" customHeight="false" outlineLevel="0" collapsed="false">
      <c r="A388" s="19" t="s">
        <v>69</v>
      </c>
      <c r="B388" s="17" t="s">
        <v>742</v>
      </c>
      <c r="C388" s="17" t="s">
        <v>46</v>
      </c>
      <c r="D388" s="17" t="s">
        <v>347</v>
      </c>
      <c r="E388" s="20" t="s">
        <v>70</v>
      </c>
      <c r="F388" s="17"/>
      <c r="G388" s="18" t="n">
        <f aca="false">G389</f>
        <v>10493</v>
      </c>
      <c r="H388" s="18" t="n">
        <f aca="false">H389</f>
        <v>10600</v>
      </c>
      <c r="I388" s="18" t="n">
        <f aca="false">I389</f>
        <v>10600</v>
      </c>
    </row>
    <row r="389" customFormat="false" ht="75" hidden="false" customHeight="false" outlineLevel="0" collapsed="false">
      <c r="A389" s="19" t="s">
        <v>71</v>
      </c>
      <c r="B389" s="17" t="s">
        <v>742</v>
      </c>
      <c r="C389" s="17" t="s">
        <v>46</v>
      </c>
      <c r="D389" s="17" t="s">
        <v>347</v>
      </c>
      <c r="E389" s="20" t="s">
        <v>72</v>
      </c>
      <c r="F389" s="17"/>
      <c r="G389" s="18" t="n">
        <f aca="false">G390</f>
        <v>10493</v>
      </c>
      <c r="H389" s="18" t="n">
        <f aca="false">H390</f>
        <v>10600</v>
      </c>
      <c r="I389" s="18" t="n">
        <f aca="false">I390</f>
        <v>10600</v>
      </c>
    </row>
    <row r="390" customFormat="false" ht="60" hidden="false" customHeight="false" outlineLevel="0" collapsed="false">
      <c r="A390" s="22" t="s">
        <v>73</v>
      </c>
      <c r="B390" s="17" t="s">
        <v>742</v>
      </c>
      <c r="C390" s="17" t="s">
        <v>46</v>
      </c>
      <c r="D390" s="17" t="s">
        <v>347</v>
      </c>
      <c r="E390" s="20" t="s">
        <v>74</v>
      </c>
      <c r="F390" s="17"/>
      <c r="G390" s="18" t="n">
        <f aca="false">G391</f>
        <v>10493</v>
      </c>
      <c r="H390" s="18" t="n">
        <f aca="false">H391</f>
        <v>10600</v>
      </c>
      <c r="I390" s="18" t="n">
        <f aca="false">I391</f>
        <v>10600</v>
      </c>
    </row>
    <row r="391" customFormat="false" ht="45" hidden="false" customHeight="false" outlineLevel="0" collapsed="false">
      <c r="A391" s="22" t="s">
        <v>362</v>
      </c>
      <c r="B391" s="17" t="s">
        <v>742</v>
      </c>
      <c r="C391" s="17" t="s">
        <v>46</v>
      </c>
      <c r="D391" s="17" t="s">
        <v>347</v>
      </c>
      <c r="E391" s="26" t="s">
        <v>363</v>
      </c>
      <c r="F391" s="18"/>
      <c r="G391" s="18" t="n">
        <f aca="false">G392+G394+G396</f>
        <v>10493</v>
      </c>
      <c r="H391" s="18" t="n">
        <f aca="false">H392+H394+H396</f>
        <v>10600</v>
      </c>
      <c r="I391" s="18" t="n">
        <f aca="false">I392+I394+I396</f>
        <v>10600</v>
      </c>
    </row>
    <row r="392" customFormat="false" ht="75" hidden="false" customHeight="false" outlineLevel="0" collapsed="false">
      <c r="A392" s="25" t="s">
        <v>27</v>
      </c>
      <c r="B392" s="17" t="s">
        <v>742</v>
      </c>
      <c r="C392" s="17" t="s">
        <v>46</v>
      </c>
      <c r="D392" s="17" t="s">
        <v>347</v>
      </c>
      <c r="E392" s="26" t="s">
        <v>363</v>
      </c>
      <c r="F392" s="17" t="n">
        <v>100</v>
      </c>
      <c r="G392" s="18" t="n">
        <f aca="false">G393</f>
        <v>10326</v>
      </c>
      <c r="H392" s="18" t="n">
        <f aca="false">H393</f>
        <v>10326</v>
      </c>
      <c r="I392" s="18" t="n">
        <f aca="false">I393</f>
        <v>10326</v>
      </c>
    </row>
    <row r="393" customFormat="false" ht="30" hidden="false" customHeight="false" outlineLevel="0" collapsed="false">
      <c r="A393" s="25" t="s">
        <v>121</v>
      </c>
      <c r="B393" s="17" t="s">
        <v>742</v>
      </c>
      <c r="C393" s="17" t="s">
        <v>46</v>
      </c>
      <c r="D393" s="17" t="s">
        <v>347</v>
      </c>
      <c r="E393" s="26" t="s">
        <v>363</v>
      </c>
      <c r="F393" s="17" t="n">
        <v>110</v>
      </c>
      <c r="G393" s="18" t="n">
        <v>10326</v>
      </c>
      <c r="H393" s="18" t="n">
        <f aca="false">12156.4-1830.4</f>
        <v>10326</v>
      </c>
      <c r="I393" s="18" t="n">
        <f aca="false">12156.4-1830.4</f>
        <v>10326</v>
      </c>
    </row>
    <row r="394" customFormat="false" ht="30" hidden="false" customHeight="false" outlineLevel="0" collapsed="false">
      <c r="A394" s="21" t="s">
        <v>41</v>
      </c>
      <c r="B394" s="17" t="s">
        <v>742</v>
      </c>
      <c r="C394" s="17" t="s">
        <v>46</v>
      </c>
      <c r="D394" s="17" t="s">
        <v>347</v>
      </c>
      <c r="E394" s="26" t="s">
        <v>363</v>
      </c>
      <c r="F394" s="17" t="n">
        <v>200</v>
      </c>
      <c r="G394" s="18" t="n">
        <f aca="false">G395</f>
        <v>143</v>
      </c>
      <c r="H394" s="18" t="n">
        <f aca="false">H395</f>
        <v>274</v>
      </c>
      <c r="I394" s="18" t="n">
        <f aca="false">I395</f>
        <v>274</v>
      </c>
    </row>
    <row r="395" customFormat="false" ht="45" hidden="false" customHeight="false" outlineLevel="0" collapsed="false">
      <c r="A395" s="21" t="s">
        <v>43</v>
      </c>
      <c r="B395" s="17" t="s">
        <v>742</v>
      </c>
      <c r="C395" s="17" t="s">
        <v>46</v>
      </c>
      <c r="D395" s="17" t="s">
        <v>347</v>
      </c>
      <c r="E395" s="26" t="s">
        <v>363</v>
      </c>
      <c r="F395" s="17" t="n">
        <v>240</v>
      </c>
      <c r="G395" s="18" t="n">
        <v>143</v>
      </c>
      <c r="H395" s="18" t="n">
        <f aca="false">496.6-222.6</f>
        <v>274</v>
      </c>
      <c r="I395" s="18" t="n">
        <f aca="false">496.6-222.6</f>
        <v>274</v>
      </c>
    </row>
    <row r="396" customFormat="false" ht="15" hidden="false" customHeight="false" outlineLevel="0" collapsed="false">
      <c r="A396" s="21" t="s">
        <v>65</v>
      </c>
      <c r="B396" s="17" t="s">
        <v>742</v>
      </c>
      <c r="C396" s="17" t="s">
        <v>46</v>
      </c>
      <c r="D396" s="17" t="s">
        <v>347</v>
      </c>
      <c r="E396" s="26" t="s">
        <v>363</v>
      </c>
      <c r="F396" s="17" t="s">
        <v>66</v>
      </c>
      <c r="G396" s="18" t="n">
        <f aca="false">G397</f>
        <v>24</v>
      </c>
      <c r="H396" s="18" t="n">
        <f aca="false">H397</f>
        <v>0</v>
      </c>
      <c r="I396" s="18" t="n">
        <f aca="false">I397</f>
        <v>0</v>
      </c>
    </row>
    <row r="397" customFormat="false" ht="15" hidden="false" customHeight="false" outlineLevel="0" collapsed="false">
      <c r="A397" s="25" t="s">
        <v>67</v>
      </c>
      <c r="B397" s="17" t="s">
        <v>742</v>
      </c>
      <c r="C397" s="17" t="s">
        <v>46</v>
      </c>
      <c r="D397" s="17" t="s">
        <v>347</v>
      </c>
      <c r="E397" s="26" t="s">
        <v>363</v>
      </c>
      <c r="F397" s="17" t="s">
        <v>68</v>
      </c>
      <c r="G397" s="18" t="n">
        <f aca="false">9+15</f>
        <v>24</v>
      </c>
      <c r="H397" s="18" t="n">
        <v>0</v>
      </c>
      <c r="I397" s="18" t="n">
        <v>0</v>
      </c>
    </row>
    <row r="398" customFormat="false" ht="30" hidden="false" customHeight="false" outlineLevel="0" collapsed="false">
      <c r="A398" s="19" t="s">
        <v>364</v>
      </c>
      <c r="B398" s="17" t="s">
        <v>742</v>
      </c>
      <c r="C398" s="17" t="s">
        <v>46</v>
      </c>
      <c r="D398" s="17" t="s">
        <v>347</v>
      </c>
      <c r="E398" s="20" t="s">
        <v>365</v>
      </c>
      <c r="F398" s="24"/>
      <c r="G398" s="18" t="n">
        <f aca="false">G399+G404</f>
        <v>594</v>
      </c>
      <c r="H398" s="18" t="n">
        <f aca="false">H399+H404</f>
        <v>874</v>
      </c>
      <c r="I398" s="18" t="n">
        <f aca="false">I399+I404</f>
        <v>874</v>
      </c>
    </row>
    <row r="399" customFormat="false" ht="30" hidden="false" customHeight="false" outlineLevel="0" collapsed="false">
      <c r="A399" s="19" t="s">
        <v>366</v>
      </c>
      <c r="B399" s="17" t="s">
        <v>742</v>
      </c>
      <c r="C399" s="17" t="s">
        <v>46</v>
      </c>
      <c r="D399" s="17" t="s">
        <v>347</v>
      </c>
      <c r="E399" s="20" t="s">
        <v>367</v>
      </c>
      <c r="F399" s="24"/>
      <c r="G399" s="18" t="n">
        <f aca="false">G400</f>
        <v>0</v>
      </c>
      <c r="H399" s="18" t="n">
        <f aca="false">H400</f>
        <v>400</v>
      </c>
      <c r="I399" s="18" t="n">
        <f aca="false">I400</f>
        <v>400</v>
      </c>
    </row>
    <row r="400" customFormat="false" ht="60" hidden="false" customHeight="false" outlineLevel="0" collapsed="false">
      <c r="A400" s="19" t="s">
        <v>368</v>
      </c>
      <c r="B400" s="17" t="s">
        <v>742</v>
      </c>
      <c r="C400" s="17" t="s">
        <v>46</v>
      </c>
      <c r="D400" s="17" t="s">
        <v>347</v>
      </c>
      <c r="E400" s="20" t="s">
        <v>369</v>
      </c>
      <c r="F400" s="24"/>
      <c r="G400" s="18" t="n">
        <f aca="false">G401</f>
        <v>0</v>
      </c>
      <c r="H400" s="18" t="n">
        <f aca="false">H401</f>
        <v>400</v>
      </c>
      <c r="I400" s="18" t="n">
        <f aca="false">I401</f>
        <v>400</v>
      </c>
    </row>
    <row r="401" customFormat="false" ht="90" hidden="false" customHeight="false" outlineLevel="0" collapsed="false">
      <c r="A401" s="23" t="s">
        <v>370</v>
      </c>
      <c r="B401" s="17" t="s">
        <v>742</v>
      </c>
      <c r="C401" s="17" t="s">
        <v>46</v>
      </c>
      <c r="D401" s="17" t="s">
        <v>347</v>
      </c>
      <c r="E401" s="20" t="s">
        <v>371</v>
      </c>
      <c r="F401" s="24"/>
      <c r="G401" s="18" t="n">
        <f aca="false">G402</f>
        <v>0</v>
      </c>
      <c r="H401" s="18" t="n">
        <f aca="false">H402</f>
        <v>400</v>
      </c>
      <c r="I401" s="18" t="n">
        <f aca="false">I402</f>
        <v>400</v>
      </c>
    </row>
    <row r="402" customFormat="false" ht="30" hidden="false" customHeight="false" outlineLevel="0" collapsed="false">
      <c r="A402" s="21" t="s">
        <v>41</v>
      </c>
      <c r="B402" s="17" t="s">
        <v>742</v>
      </c>
      <c r="C402" s="17" t="s">
        <v>46</v>
      </c>
      <c r="D402" s="17" t="s">
        <v>347</v>
      </c>
      <c r="E402" s="20" t="s">
        <v>371</v>
      </c>
      <c r="F402" s="17" t="n">
        <v>200</v>
      </c>
      <c r="G402" s="18" t="n">
        <f aca="false">G403</f>
        <v>0</v>
      </c>
      <c r="H402" s="18" t="n">
        <f aca="false">H403</f>
        <v>400</v>
      </c>
      <c r="I402" s="18" t="n">
        <f aca="false">I403</f>
        <v>400</v>
      </c>
    </row>
    <row r="403" customFormat="false" ht="45" hidden="false" customHeight="false" outlineLevel="0" collapsed="false">
      <c r="A403" s="21" t="s">
        <v>43</v>
      </c>
      <c r="B403" s="17" t="s">
        <v>742</v>
      </c>
      <c r="C403" s="17" t="s">
        <v>46</v>
      </c>
      <c r="D403" s="17" t="s">
        <v>347</v>
      </c>
      <c r="E403" s="20" t="s">
        <v>371</v>
      </c>
      <c r="F403" s="17" t="n">
        <v>240</v>
      </c>
      <c r="G403" s="18" t="n">
        <v>0</v>
      </c>
      <c r="H403" s="18" t="n">
        <v>400</v>
      </c>
      <c r="I403" s="18" t="n">
        <v>400</v>
      </c>
    </row>
    <row r="404" customFormat="false" ht="30" hidden="false" customHeight="false" outlineLevel="0" collapsed="false">
      <c r="A404" s="19" t="s">
        <v>372</v>
      </c>
      <c r="B404" s="17" t="s">
        <v>742</v>
      </c>
      <c r="C404" s="17" t="s">
        <v>46</v>
      </c>
      <c r="D404" s="17" t="s">
        <v>347</v>
      </c>
      <c r="E404" s="20" t="s">
        <v>373</v>
      </c>
      <c r="F404" s="17"/>
      <c r="G404" s="18" t="n">
        <f aca="false">G405+G411</f>
        <v>594</v>
      </c>
      <c r="H404" s="18" t="n">
        <f aca="false">H405+H411</f>
        <v>474</v>
      </c>
      <c r="I404" s="18" t="n">
        <f aca="false">I405+I411</f>
        <v>474</v>
      </c>
    </row>
    <row r="405" customFormat="false" ht="75" hidden="false" customHeight="false" outlineLevel="0" collapsed="false">
      <c r="A405" s="19" t="s">
        <v>374</v>
      </c>
      <c r="B405" s="17" t="s">
        <v>742</v>
      </c>
      <c r="C405" s="17" t="s">
        <v>46</v>
      </c>
      <c r="D405" s="17" t="s">
        <v>347</v>
      </c>
      <c r="E405" s="20" t="s">
        <v>375</v>
      </c>
      <c r="F405" s="17"/>
      <c r="G405" s="18" t="n">
        <f aca="false">G406</f>
        <v>474</v>
      </c>
      <c r="H405" s="18" t="n">
        <f aca="false">H406</f>
        <v>474</v>
      </c>
      <c r="I405" s="18" t="n">
        <f aca="false">I406</f>
        <v>474</v>
      </c>
    </row>
    <row r="406" customFormat="false" ht="195" hidden="false" customHeight="false" outlineLevel="0" collapsed="false">
      <c r="A406" s="22" t="s">
        <v>376</v>
      </c>
      <c r="B406" s="17" t="s">
        <v>742</v>
      </c>
      <c r="C406" s="17" t="s">
        <v>46</v>
      </c>
      <c r="D406" s="17" t="s">
        <v>347</v>
      </c>
      <c r="E406" s="20" t="s">
        <v>377</v>
      </c>
      <c r="F406" s="17"/>
      <c r="G406" s="18" t="n">
        <f aca="false">G407+G409</f>
        <v>474</v>
      </c>
      <c r="H406" s="18" t="n">
        <f aca="false">H407+H409</f>
        <v>474</v>
      </c>
      <c r="I406" s="18" t="n">
        <f aca="false">I407+I409</f>
        <v>474</v>
      </c>
    </row>
    <row r="407" customFormat="false" ht="75" hidden="false" customHeight="false" outlineLevel="0" collapsed="false">
      <c r="A407" s="21" t="s">
        <v>27</v>
      </c>
      <c r="B407" s="17" t="s">
        <v>742</v>
      </c>
      <c r="C407" s="17" t="s">
        <v>46</v>
      </c>
      <c r="D407" s="17" t="s">
        <v>347</v>
      </c>
      <c r="E407" s="20" t="s">
        <v>377</v>
      </c>
      <c r="F407" s="17" t="n">
        <v>100</v>
      </c>
      <c r="G407" s="18" t="n">
        <f aca="false">G408</f>
        <v>372.9</v>
      </c>
      <c r="H407" s="18" t="n">
        <f aca="false">H408</f>
        <v>372.9</v>
      </c>
      <c r="I407" s="18" t="n">
        <f aca="false">I408</f>
        <v>372.9</v>
      </c>
    </row>
    <row r="408" customFormat="false" ht="30" hidden="false" customHeight="false" outlineLevel="0" collapsed="false">
      <c r="A408" s="21" t="s">
        <v>29</v>
      </c>
      <c r="B408" s="17" t="s">
        <v>742</v>
      </c>
      <c r="C408" s="17" t="s">
        <v>46</v>
      </c>
      <c r="D408" s="17" t="s">
        <v>347</v>
      </c>
      <c r="E408" s="20" t="s">
        <v>377</v>
      </c>
      <c r="F408" s="17" t="n">
        <v>120</v>
      </c>
      <c r="G408" s="18" t="n">
        <v>372.9</v>
      </c>
      <c r="H408" s="18" t="n">
        <f aca="false">186.4+186.5</f>
        <v>372.9</v>
      </c>
      <c r="I408" s="18" t="n">
        <f aca="false">186.4+186.5</f>
        <v>372.9</v>
      </c>
    </row>
    <row r="409" customFormat="false" ht="30" hidden="false" customHeight="false" outlineLevel="0" collapsed="false">
      <c r="A409" s="21" t="s">
        <v>41</v>
      </c>
      <c r="B409" s="17" t="s">
        <v>742</v>
      </c>
      <c r="C409" s="17" t="s">
        <v>46</v>
      </c>
      <c r="D409" s="17" t="s">
        <v>347</v>
      </c>
      <c r="E409" s="20" t="s">
        <v>377</v>
      </c>
      <c r="F409" s="17" t="n">
        <v>200</v>
      </c>
      <c r="G409" s="18" t="n">
        <f aca="false">G410</f>
        <v>101.1</v>
      </c>
      <c r="H409" s="18" t="n">
        <f aca="false">H410</f>
        <v>101.1</v>
      </c>
      <c r="I409" s="18" t="n">
        <f aca="false">I410</f>
        <v>101.1</v>
      </c>
    </row>
    <row r="410" customFormat="false" ht="45" hidden="false" customHeight="false" outlineLevel="0" collapsed="false">
      <c r="A410" s="21" t="s">
        <v>43</v>
      </c>
      <c r="B410" s="17" t="s">
        <v>742</v>
      </c>
      <c r="C410" s="17" t="s">
        <v>46</v>
      </c>
      <c r="D410" s="17" t="s">
        <v>347</v>
      </c>
      <c r="E410" s="20" t="s">
        <v>377</v>
      </c>
      <c r="F410" s="17" t="n">
        <v>240</v>
      </c>
      <c r="G410" s="18" t="n">
        <v>101.1</v>
      </c>
      <c r="H410" s="18" t="n">
        <f aca="false">287.6-186.5</f>
        <v>101.1</v>
      </c>
      <c r="I410" s="18" t="n">
        <f aca="false">287.6-186.5</f>
        <v>101.1</v>
      </c>
    </row>
    <row r="411" customFormat="false" ht="60" hidden="false" customHeight="false" outlineLevel="0" collapsed="false">
      <c r="A411" s="34" t="s">
        <v>378</v>
      </c>
      <c r="B411" s="17" t="s">
        <v>742</v>
      </c>
      <c r="C411" s="17" t="s">
        <v>46</v>
      </c>
      <c r="D411" s="17" t="s">
        <v>347</v>
      </c>
      <c r="E411" s="20" t="s">
        <v>379</v>
      </c>
      <c r="F411" s="17"/>
      <c r="G411" s="18" t="n">
        <f aca="false">G412</f>
        <v>120</v>
      </c>
      <c r="H411" s="18" t="n">
        <f aca="false">H412</f>
        <v>0</v>
      </c>
      <c r="I411" s="18" t="n">
        <f aca="false">I412</f>
        <v>0</v>
      </c>
    </row>
    <row r="412" customFormat="false" ht="45" hidden="false" customHeight="false" outlineLevel="0" collapsed="false">
      <c r="A412" s="39" t="s">
        <v>380</v>
      </c>
      <c r="B412" s="17" t="s">
        <v>742</v>
      </c>
      <c r="C412" s="17" t="s">
        <v>46</v>
      </c>
      <c r="D412" s="17" t="s">
        <v>347</v>
      </c>
      <c r="E412" s="20" t="s">
        <v>381</v>
      </c>
      <c r="F412" s="17"/>
      <c r="G412" s="18" t="n">
        <f aca="false">G413</f>
        <v>120</v>
      </c>
      <c r="H412" s="18" t="n">
        <f aca="false">H413</f>
        <v>0</v>
      </c>
      <c r="I412" s="18" t="n">
        <f aca="false">I413</f>
        <v>0</v>
      </c>
    </row>
    <row r="413" customFormat="false" ht="30" hidden="false" customHeight="false" outlineLevel="0" collapsed="false">
      <c r="A413" s="21" t="s">
        <v>41</v>
      </c>
      <c r="B413" s="17" t="s">
        <v>742</v>
      </c>
      <c r="C413" s="17" t="s">
        <v>46</v>
      </c>
      <c r="D413" s="17" t="s">
        <v>347</v>
      </c>
      <c r="E413" s="20" t="s">
        <v>381</v>
      </c>
      <c r="F413" s="17" t="n">
        <v>200</v>
      </c>
      <c r="G413" s="18" t="n">
        <f aca="false">G414</f>
        <v>120</v>
      </c>
      <c r="H413" s="18" t="n">
        <f aca="false">H414</f>
        <v>0</v>
      </c>
      <c r="I413" s="18" t="n">
        <f aca="false">I414</f>
        <v>0</v>
      </c>
    </row>
    <row r="414" customFormat="false" ht="45" hidden="false" customHeight="false" outlineLevel="0" collapsed="false">
      <c r="A414" s="21" t="s">
        <v>43</v>
      </c>
      <c r="B414" s="17" t="s">
        <v>742</v>
      </c>
      <c r="C414" s="17" t="s">
        <v>46</v>
      </c>
      <c r="D414" s="17" t="s">
        <v>347</v>
      </c>
      <c r="E414" s="20" t="s">
        <v>381</v>
      </c>
      <c r="F414" s="17" t="n">
        <v>240</v>
      </c>
      <c r="G414" s="18" t="n">
        <v>120</v>
      </c>
      <c r="H414" s="18" t="n">
        <v>0</v>
      </c>
      <c r="I414" s="18" t="n">
        <v>0</v>
      </c>
    </row>
    <row r="415" customFormat="false" ht="30" hidden="false" customHeight="false" outlineLevel="0" collapsed="false">
      <c r="A415" s="19" t="s">
        <v>382</v>
      </c>
      <c r="B415" s="17" t="s">
        <v>742</v>
      </c>
      <c r="C415" s="17" t="s">
        <v>46</v>
      </c>
      <c r="D415" s="17" t="s">
        <v>347</v>
      </c>
      <c r="E415" s="20" t="s">
        <v>383</v>
      </c>
      <c r="F415" s="17"/>
      <c r="G415" s="18" t="n">
        <f aca="false">G416</f>
        <v>10079</v>
      </c>
      <c r="H415" s="18" t="n">
        <f aca="false">H416</f>
        <v>10479</v>
      </c>
      <c r="I415" s="18" t="n">
        <f aca="false">I416</f>
        <v>10479</v>
      </c>
    </row>
    <row r="416" customFormat="false" ht="15" hidden="false" customHeight="false" outlineLevel="0" collapsed="false">
      <c r="A416" s="19" t="s">
        <v>141</v>
      </c>
      <c r="B416" s="17" t="s">
        <v>742</v>
      </c>
      <c r="C416" s="17" t="s">
        <v>46</v>
      </c>
      <c r="D416" s="17" t="s">
        <v>347</v>
      </c>
      <c r="E416" s="20" t="s">
        <v>384</v>
      </c>
      <c r="F416" s="24"/>
      <c r="G416" s="18" t="n">
        <f aca="false">G417</f>
        <v>10079</v>
      </c>
      <c r="H416" s="18" t="n">
        <f aca="false">H417</f>
        <v>10479</v>
      </c>
      <c r="I416" s="18" t="n">
        <f aca="false">I417</f>
        <v>10479</v>
      </c>
    </row>
    <row r="417" customFormat="false" ht="45" hidden="false" customHeight="false" outlineLevel="0" collapsed="false">
      <c r="A417" s="19" t="s">
        <v>23</v>
      </c>
      <c r="B417" s="17" t="s">
        <v>742</v>
      </c>
      <c r="C417" s="17" t="s">
        <v>46</v>
      </c>
      <c r="D417" s="17" t="s">
        <v>347</v>
      </c>
      <c r="E417" s="20" t="s">
        <v>385</v>
      </c>
      <c r="F417" s="24"/>
      <c r="G417" s="18" t="n">
        <f aca="false">G418</f>
        <v>10079</v>
      </c>
      <c r="H417" s="18" t="n">
        <f aca="false">H418</f>
        <v>10479</v>
      </c>
      <c r="I417" s="18" t="n">
        <f aca="false">I418</f>
        <v>10479</v>
      </c>
    </row>
    <row r="418" customFormat="false" ht="45" hidden="false" customHeight="false" outlineLevel="0" collapsed="false">
      <c r="A418" s="40" t="s">
        <v>386</v>
      </c>
      <c r="B418" s="17" t="s">
        <v>742</v>
      </c>
      <c r="C418" s="17" t="s">
        <v>46</v>
      </c>
      <c r="D418" s="17" t="s">
        <v>347</v>
      </c>
      <c r="E418" s="20" t="s">
        <v>387</v>
      </c>
      <c r="F418" s="24"/>
      <c r="G418" s="18" t="n">
        <f aca="false">G419+G421</f>
        <v>10079</v>
      </c>
      <c r="H418" s="18" t="n">
        <f aca="false">H419+H421</f>
        <v>10479</v>
      </c>
      <c r="I418" s="18" t="n">
        <f aca="false">I419+I421</f>
        <v>10479</v>
      </c>
    </row>
    <row r="419" customFormat="false" ht="75" hidden="false" customHeight="false" outlineLevel="0" collapsed="false">
      <c r="A419" s="25" t="s">
        <v>27</v>
      </c>
      <c r="B419" s="17" t="s">
        <v>742</v>
      </c>
      <c r="C419" s="17" t="s">
        <v>46</v>
      </c>
      <c r="D419" s="17" t="s">
        <v>347</v>
      </c>
      <c r="E419" s="20" t="s">
        <v>387</v>
      </c>
      <c r="F419" s="24" t="n">
        <v>100</v>
      </c>
      <c r="G419" s="18" t="n">
        <f aca="false">G420</f>
        <v>9884</v>
      </c>
      <c r="H419" s="18" t="n">
        <f aca="false">H420</f>
        <v>9884</v>
      </c>
      <c r="I419" s="18" t="n">
        <f aca="false">I420</f>
        <v>9884</v>
      </c>
    </row>
    <row r="420" customFormat="false" ht="30" hidden="false" customHeight="false" outlineLevel="0" collapsed="false">
      <c r="A420" s="25" t="s">
        <v>121</v>
      </c>
      <c r="B420" s="17" t="s">
        <v>742</v>
      </c>
      <c r="C420" s="17" t="s">
        <v>46</v>
      </c>
      <c r="D420" s="17" t="s">
        <v>347</v>
      </c>
      <c r="E420" s="20" t="s">
        <v>387</v>
      </c>
      <c r="F420" s="24" t="n">
        <v>110</v>
      </c>
      <c r="G420" s="18" t="n">
        <v>9884</v>
      </c>
      <c r="H420" s="18" t="n">
        <f aca="false">10384.4-500.4</f>
        <v>9884</v>
      </c>
      <c r="I420" s="18" t="n">
        <f aca="false">10384.4-500.4</f>
        <v>9884</v>
      </c>
    </row>
    <row r="421" customFormat="false" ht="30" hidden="false" customHeight="false" outlineLevel="0" collapsed="false">
      <c r="A421" s="21" t="s">
        <v>41</v>
      </c>
      <c r="B421" s="17" t="s">
        <v>742</v>
      </c>
      <c r="C421" s="17" t="s">
        <v>46</v>
      </c>
      <c r="D421" s="17" t="s">
        <v>347</v>
      </c>
      <c r="E421" s="20" t="s">
        <v>387</v>
      </c>
      <c r="F421" s="24" t="n">
        <v>200</v>
      </c>
      <c r="G421" s="18" t="n">
        <f aca="false">G422</f>
        <v>195</v>
      </c>
      <c r="H421" s="18" t="n">
        <f aca="false">H422</f>
        <v>595</v>
      </c>
      <c r="I421" s="18" t="n">
        <f aca="false">I422</f>
        <v>595</v>
      </c>
    </row>
    <row r="422" customFormat="false" ht="45" hidden="false" customHeight="false" outlineLevel="0" collapsed="false">
      <c r="A422" s="21" t="s">
        <v>43</v>
      </c>
      <c r="B422" s="17" t="s">
        <v>742</v>
      </c>
      <c r="C422" s="17" t="s">
        <v>46</v>
      </c>
      <c r="D422" s="17" t="s">
        <v>347</v>
      </c>
      <c r="E422" s="20" t="s">
        <v>387</v>
      </c>
      <c r="F422" s="24" t="n">
        <v>240</v>
      </c>
      <c r="G422" s="18" t="n">
        <v>195</v>
      </c>
      <c r="H422" s="18" t="n">
        <v>595</v>
      </c>
      <c r="I422" s="18" t="n">
        <v>595</v>
      </c>
    </row>
    <row r="423" customFormat="false" ht="15" hidden="false" customHeight="false" outlineLevel="0" collapsed="false">
      <c r="A423" s="19" t="s">
        <v>81</v>
      </c>
      <c r="B423" s="17" t="s">
        <v>742</v>
      </c>
      <c r="C423" s="17" t="s">
        <v>46</v>
      </c>
      <c r="D423" s="17" t="s">
        <v>347</v>
      </c>
      <c r="E423" s="20" t="s">
        <v>82</v>
      </c>
      <c r="F423" s="18"/>
      <c r="G423" s="18" t="n">
        <f aca="false">G424</f>
        <v>7.2</v>
      </c>
      <c r="H423" s="18" t="n">
        <f aca="false">H424</f>
        <v>0</v>
      </c>
      <c r="I423" s="18" t="n">
        <f aca="false">I424</f>
        <v>0</v>
      </c>
    </row>
    <row r="424" customFormat="false" ht="15" hidden="false" customHeight="false" outlineLevel="0" collapsed="false">
      <c r="A424" s="19" t="s">
        <v>83</v>
      </c>
      <c r="B424" s="17" t="s">
        <v>742</v>
      </c>
      <c r="C424" s="17" t="s">
        <v>46</v>
      </c>
      <c r="D424" s="17" t="s">
        <v>347</v>
      </c>
      <c r="E424" s="20" t="s">
        <v>84</v>
      </c>
      <c r="F424" s="17"/>
      <c r="G424" s="18" t="n">
        <f aca="false">G425</f>
        <v>7.2</v>
      </c>
      <c r="H424" s="18" t="n">
        <f aca="false">H425</f>
        <v>0</v>
      </c>
      <c r="I424" s="18" t="n">
        <f aca="false">I425</f>
        <v>0</v>
      </c>
    </row>
    <row r="425" customFormat="false" ht="30" hidden="false" customHeight="false" outlineLevel="0" collapsed="false">
      <c r="A425" s="21" t="s">
        <v>41</v>
      </c>
      <c r="B425" s="17" t="s">
        <v>742</v>
      </c>
      <c r="C425" s="17" t="s">
        <v>46</v>
      </c>
      <c r="D425" s="17" t="s">
        <v>347</v>
      </c>
      <c r="E425" s="20" t="s">
        <v>84</v>
      </c>
      <c r="F425" s="17" t="s">
        <v>42</v>
      </c>
      <c r="G425" s="18" t="n">
        <f aca="false">G426</f>
        <v>7.2</v>
      </c>
      <c r="H425" s="18" t="n">
        <f aca="false">H426</f>
        <v>0</v>
      </c>
      <c r="I425" s="18" t="n">
        <f aca="false">I426</f>
        <v>0</v>
      </c>
    </row>
    <row r="426" customFormat="false" ht="45" hidden="false" customHeight="false" outlineLevel="0" collapsed="false">
      <c r="A426" s="21" t="s">
        <v>43</v>
      </c>
      <c r="B426" s="17" t="s">
        <v>742</v>
      </c>
      <c r="C426" s="17" t="s">
        <v>46</v>
      </c>
      <c r="D426" s="17" t="s">
        <v>347</v>
      </c>
      <c r="E426" s="20" t="s">
        <v>84</v>
      </c>
      <c r="F426" s="17" t="s">
        <v>44</v>
      </c>
      <c r="G426" s="18" t="n">
        <v>7.2</v>
      </c>
      <c r="H426" s="18" t="n">
        <v>0</v>
      </c>
      <c r="I426" s="18" t="n">
        <v>0</v>
      </c>
    </row>
    <row r="427" customFormat="false" ht="15" hidden="false" customHeight="false" outlineLevel="0" collapsed="false">
      <c r="A427" s="16" t="s">
        <v>388</v>
      </c>
      <c r="B427" s="17" t="s">
        <v>742</v>
      </c>
      <c r="C427" s="17" t="s">
        <v>260</v>
      </c>
      <c r="D427" s="17"/>
      <c r="E427" s="17"/>
      <c r="F427" s="17"/>
      <c r="G427" s="18" t="n">
        <f aca="false">G428+G441+G477+G543</f>
        <v>408047.3</v>
      </c>
      <c r="H427" s="18" t="n">
        <f aca="false">H428+H441+H477+H543</f>
        <v>582572.4</v>
      </c>
      <c r="I427" s="18" t="n">
        <f aca="false">I428+I441+I477+I543</f>
        <v>268506.1</v>
      </c>
    </row>
    <row r="428" customFormat="false" ht="15" hidden="false" customHeight="false" outlineLevel="0" collapsed="false">
      <c r="A428" s="16" t="s">
        <v>389</v>
      </c>
      <c r="B428" s="17" t="s">
        <v>742</v>
      </c>
      <c r="C428" s="17" t="s">
        <v>260</v>
      </c>
      <c r="D428" s="17" t="s">
        <v>16</v>
      </c>
      <c r="E428" s="17"/>
      <c r="F428" s="17"/>
      <c r="G428" s="18" t="n">
        <f aca="false">G429</f>
        <v>5044.5</v>
      </c>
      <c r="H428" s="18" t="n">
        <f aca="false">H429</f>
        <v>1678.9</v>
      </c>
      <c r="I428" s="18" t="n">
        <f aca="false">I429</f>
        <v>1300</v>
      </c>
    </row>
    <row r="429" customFormat="false" ht="30" hidden="false" customHeight="false" outlineLevel="0" collapsed="false">
      <c r="A429" s="19" t="s">
        <v>298</v>
      </c>
      <c r="B429" s="17" t="s">
        <v>742</v>
      </c>
      <c r="C429" s="17" t="s">
        <v>260</v>
      </c>
      <c r="D429" s="17" t="s">
        <v>16</v>
      </c>
      <c r="E429" s="20" t="s">
        <v>299</v>
      </c>
      <c r="F429" s="17"/>
      <c r="G429" s="18" t="n">
        <f aca="false">G430</f>
        <v>5044.5</v>
      </c>
      <c r="H429" s="18" t="n">
        <f aca="false">H430</f>
        <v>1678.9</v>
      </c>
      <c r="I429" s="18" t="n">
        <f aca="false">I430</f>
        <v>1300</v>
      </c>
    </row>
    <row r="430" customFormat="false" ht="45" hidden="false" customHeight="false" outlineLevel="0" collapsed="false">
      <c r="A430" s="19" t="s">
        <v>390</v>
      </c>
      <c r="B430" s="17" t="s">
        <v>742</v>
      </c>
      <c r="C430" s="17" t="s">
        <v>260</v>
      </c>
      <c r="D430" s="17" t="s">
        <v>16</v>
      </c>
      <c r="E430" s="20" t="s">
        <v>391</v>
      </c>
      <c r="F430" s="17"/>
      <c r="G430" s="18" t="n">
        <f aca="false">G431</f>
        <v>5044.5</v>
      </c>
      <c r="H430" s="18" t="n">
        <f aca="false">H431</f>
        <v>1678.9</v>
      </c>
      <c r="I430" s="18" t="n">
        <f aca="false">I431</f>
        <v>1300</v>
      </c>
    </row>
    <row r="431" customFormat="false" ht="45" hidden="false" customHeight="false" outlineLevel="0" collapsed="false">
      <c r="A431" s="23" t="s">
        <v>392</v>
      </c>
      <c r="B431" s="17" t="s">
        <v>742</v>
      </c>
      <c r="C431" s="17" t="s">
        <v>260</v>
      </c>
      <c r="D431" s="17" t="s">
        <v>16</v>
      </c>
      <c r="E431" s="20" t="s">
        <v>393</v>
      </c>
      <c r="F431" s="17"/>
      <c r="G431" s="18" t="n">
        <f aca="false">G432+G435+G438</f>
        <v>5044.5</v>
      </c>
      <c r="H431" s="18" t="n">
        <f aca="false">H432+H435+H438</f>
        <v>1678.9</v>
      </c>
      <c r="I431" s="18" t="n">
        <f aca="false">I432+I435+I438</f>
        <v>1300</v>
      </c>
    </row>
    <row r="432" customFormat="false" ht="30" hidden="false" customHeight="false" outlineLevel="0" collapsed="false">
      <c r="A432" s="23" t="s">
        <v>394</v>
      </c>
      <c r="B432" s="17" t="s">
        <v>742</v>
      </c>
      <c r="C432" s="17" t="s">
        <v>260</v>
      </c>
      <c r="D432" s="17" t="s">
        <v>16</v>
      </c>
      <c r="E432" s="20" t="s">
        <v>395</v>
      </c>
      <c r="F432" s="17"/>
      <c r="G432" s="18" t="n">
        <f aca="false">G433</f>
        <v>0</v>
      </c>
      <c r="H432" s="18" t="n">
        <f aca="false">H433</f>
        <v>576.1</v>
      </c>
      <c r="I432" s="18" t="n">
        <f aca="false">I433</f>
        <v>1000</v>
      </c>
    </row>
    <row r="433" customFormat="false" ht="15" hidden="false" customHeight="false" outlineLevel="0" collapsed="false">
      <c r="A433" s="25" t="s">
        <v>65</v>
      </c>
      <c r="B433" s="17" t="s">
        <v>742</v>
      </c>
      <c r="C433" s="17" t="s">
        <v>260</v>
      </c>
      <c r="D433" s="17" t="s">
        <v>16</v>
      </c>
      <c r="E433" s="20" t="s">
        <v>395</v>
      </c>
      <c r="F433" s="17" t="s">
        <v>66</v>
      </c>
      <c r="G433" s="18" t="n">
        <f aca="false">G434</f>
        <v>0</v>
      </c>
      <c r="H433" s="18" t="n">
        <f aca="false">H434</f>
        <v>576.1</v>
      </c>
      <c r="I433" s="18" t="n">
        <f aca="false">I434</f>
        <v>1000</v>
      </c>
    </row>
    <row r="434" customFormat="false" ht="60" hidden="false" customHeight="false" outlineLevel="0" collapsed="false">
      <c r="A434" s="25" t="s">
        <v>396</v>
      </c>
      <c r="B434" s="17" t="s">
        <v>742</v>
      </c>
      <c r="C434" s="17" t="s">
        <v>260</v>
      </c>
      <c r="D434" s="17" t="s">
        <v>16</v>
      </c>
      <c r="E434" s="20" t="s">
        <v>395</v>
      </c>
      <c r="F434" s="17" t="s">
        <v>359</v>
      </c>
      <c r="G434" s="18" t="n">
        <v>0</v>
      </c>
      <c r="H434" s="18" t="n">
        <f aca="false">576.2-0.1</f>
        <v>576.1</v>
      </c>
      <c r="I434" s="18" t="n">
        <f aca="false">23037.5-22037.5</f>
        <v>1000</v>
      </c>
    </row>
    <row r="435" customFormat="false" ht="45" hidden="false" customHeight="false" outlineLevel="0" collapsed="false">
      <c r="A435" s="23" t="s">
        <v>397</v>
      </c>
      <c r="B435" s="17" t="s">
        <v>742</v>
      </c>
      <c r="C435" s="17" t="s">
        <v>260</v>
      </c>
      <c r="D435" s="17" t="s">
        <v>16</v>
      </c>
      <c r="E435" s="20" t="s">
        <v>398</v>
      </c>
      <c r="F435" s="17"/>
      <c r="G435" s="18" t="n">
        <f aca="false">G436</f>
        <v>0</v>
      </c>
      <c r="H435" s="18" t="n">
        <f aca="false">H436</f>
        <v>300</v>
      </c>
      <c r="I435" s="18" t="n">
        <f aca="false">I436</f>
        <v>300</v>
      </c>
    </row>
    <row r="436" customFormat="false" ht="15" hidden="false" customHeight="false" outlineLevel="0" collapsed="false">
      <c r="A436" s="25" t="s">
        <v>65</v>
      </c>
      <c r="B436" s="17" t="s">
        <v>742</v>
      </c>
      <c r="C436" s="17" t="s">
        <v>260</v>
      </c>
      <c r="D436" s="17" t="s">
        <v>16</v>
      </c>
      <c r="E436" s="20" t="s">
        <v>398</v>
      </c>
      <c r="F436" s="17" t="s">
        <v>66</v>
      </c>
      <c r="G436" s="18" t="n">
        <f aca="false">G437</f>
        <v>0</v>
      </c>
      <c r="H436" s="18" t="n">
        <f aca="false">H437</f>
        <v>300</v>
      </c>
      <c r="I436" s="18" t="n">
        <f aca="false">I437</f>
        <v>300</v>
      </c>
    </row>
    <row r="437" customFormat="false" ht="60" hidden="false" customHeight="false" outlineLevel="0" collapsed="false">
      <c r="A437" s="25" t="s">
        <v>396</v>
      </c>
      <c r="B437" s="17" t="s">
        <v>742</v>
      </c>
      <c r="C437" s="17" t="s">
        <v>260</v>
      </c>
      <c r="D437" s="17" t="s">
        <v>16</v>
      </c>
      <c r="E437" s="20" t="s">
        <v>398</v>
      </c>
      <c r="F437" s="17" t="s">
        <v>359</v>
      </c>
      <c r="G437" s="18" t="n">
        <v>0</v>
      </c>
      <c r="H437" s="18" t="n">
        <f aca="false">300</f>
        <v>300</v>
      </c>
      <c r="I437" s="18" t="n">
        <v>300</v>
      </c>
    </row>
    <row r="438" customFormat="false" ht="15" hidden="false" customHeight="false" outlineLevel="0" collapsed="false">
      <c r="A438" s="23" t="s">
        <v>399</v>
      </c>
      <c r="B438" s="17" t="s">
        <v>742</v>
      </c>
      <c r="C438" s="17" t="s">
        <v>260</v>
      </c>
      <c r="D438" s="17" t="s">
        <v>16</v>
      </c>
      <c r="E438" s="20" t="s">
        <v>400</v>
      </c>
      <c r="F438" s="24"/>
      <c r="G438" s="18" t="n">
        <f aca="false">G439</f>
        <v>5044.5</v>
      </c>
      <c r="H438" s="18" t="n">
        <f aca="false">H439</f>
        <v>802.8</v>
      </c>
      <c r="I438" s="18" t="n">
        <f aca="false">I439</f>
        <v>0</v>
      </c>
    </row>
    <row r="439" customFormat="false" ht="15" hidden="false" customHeight="false" outlineLevel="0" collapsed="false">
      <c r="A439" s="25" t="s">
        <v>65</v>
      </c>
      <c r="B439" s="17" t="s">
        <v>742</v>
      </c>
      <c r="C439" s="17" t="s">
        <v>260</v>
      </c>
      <c r="D439" s="17" t="s">
        <v>16</v>
      </c>
      <c r="E439" s="20" t="s">
        <v>400</v>
      </c>
      <c r="F439" s="17" t="n">
        <v>800</v>
      </c>
      <c r="G439" s="18" t="n">
        <f aca="false">G440</f>
        <v>5044.5</v>
      </c>
      <c r="H439" s="18" t="n">
        <f aca="false">H440</f>
        <v>802.8</v>
      </c>
      <c r="I439" s="18" t="n">
        <f aca="false">I440</f>
        <v>0</v>
      </c>
    </row>
    <row r="440" customFormat="false" ht="60" hidden="false" customHeight="false" outlineLevel="0" collapsed="false">
      <c r="A440" s="25" t="s">
        <v>396</v>
      </c>
      <c r="B440" s="17" t="s">
        <v>742</v>
      </c>
      <c r="C440" s="17" t="s">
        <v>260</v>
      </c>
      <c r="D440" s="17" t="s">
        <v>16</v>
      </c>
      <c r="E440" s="20" t="s">
        <v>400</v>
      </c>
      <c r="F440" s="17" t="n">
        <v>810</v>
      </c>
      <c r="G440" s="18" t="n">
        <v>5044.5</v>
      </c>
      <c r="H440" s="18" t="n">
        <f aca="false">(2084.2-1705.2)+423.8</f>
        <v>802.8</v>
      </c>
      <c r="I440" s="18" t="n">
        <v>0</v>
      </c>
    </row>
    <row r="441" customFormat="false" ht="15" hidden="false" customHeight="false" outlineLevel="0" collapsed="false">
      <c r="A441" s="25" t="s">
        <v>401</v>
      </c>
      <c r="B441" s="17" t="s">
        <v>742</v>
      </c>
      <c r="C441" s="17" t="s">
        <v>260</v>
      </c>
      <c r="D441" s="17" t="s">
        <v>18</v>
      </c>
      <c r="E441" s="17"/>
      <c r="F441" s="17"/>
      <c r="G441" s="18" t="n">
        <f aca="false">G442+G467+G461+G473</f>
        <v>214172.4</v>
      </c>
      <c r="H441" s="18" t="n">
        <f aca="false">H442+H467+H461+H473</f>
        <v>190144.2</v>
      </c>
      <c r="I441" s="18" t="n">
        <f aca="false">I442+I467+I461+I473</f>
        <v>17603.8</v>
      </c>
    </row>
    <row r="442" customFormat="false" ht="30" hidden="false" customHeight="false" outlineLevel="0" collapsed="false">
      <c r="A442" s="19" t="s">
        <v>402</v>
      </c>
      <c r="B442" s="17" t="s">
        <v>742</v>
      </c>
      <c r="C442" s="17" t="s">
        <v>260</v>
      </c>
      <c r="D442" s="17" t="s">
        <v>18</v>
      </c>
      <c r="E442" s="20" t="s">
        <v>403</v>
      </c>
      <c r="F442" s="17"/>
      <c r="G442" s="18" t="n">
        <f aca="false">G448+G456+G443</f>
        <v>204330.4</v>
      </c>
      <c r="H442" s="18" t="n">
        <f aca="false">H448+H456+H443</f>
        <v>176051.2</v>
      </c>
      <c r="I442" s="18" t="n">
        <f aca="false">I448+I456+I443</f>
        <v>5562.4</v>
      </c>
    </row>
    <row r="443" customFormat="false" ht="15" hidden="false" customHeight="false" outlineLevel="0" collapsed="false">
      <c r="A443" s="19" t="s">
        <v>404</v>
      </c>
      <c r="B443" s="17" t="s">
        <v>742</v>
      </c>
      <c r="C443" s="17" t="s">
        <v>260</v>
      </c>
      <c r="D443" s="17" t="s">
        <v>18</v>
      </c>
      <c r="E443" s="20" t="s">
        <v>405</v>
      </c>
      <c r="F443" s="17"/>
      <c r="G443" s="18" t="n">
        <f aca="false">G444</f>
        <v>202554.8</v>
      </c>
      <c r="H443" s="18" t="n">
        <f aca="false">H444</f>
        <v>172475.4</v>
      </c>
      <c r="I443" s="18" t="n">
        <f aca="false">I444</f>
        <v>0</v>
      </c>
    </row>
    <row r="444" customFormat="false" ht="15" hidden="false" customHeight="false" outlineLevel="0" collapsed="false">
      <c r="A444" s="23" t="s">
        <v>406</v>
      </c>
      <c r="B444" s="17" t="s">
        <v>742</v>
      </c>
      <c r="C444" s="17" t="s">
        <v>260</v>
      </c>
      <c r="D444" s="17" t="s">
        <v>18</v>
      </c>
      <c r="E444" s="20" t="s">
        <v>407</v>
      </c>
      <c r="F444" s="17"/>
      <c r="G444" s="18" t="n">
        <f aca="false">G445</f>
        <v>202554.8</v>
      </c>
      <c r="H444" s="18" t="n">
        <f aca="false">H445</f>
        <v>172475.4</v>
      </c>
      <c r="I444" s="18" t="n">
        <f aca="false">I445</f>
        <v>0</v>
      </c>
    </row>
    <row r="445" customFormat="false" ht="30" hidden="false" customHeight="false" outlineLevel="0" collapsed="false">
      <c r="A445" s="23" t="s">
        <v>408</v>
      </c>
      <c r="B445" s="17" t="s">
        <v>742</v>
      </c>
      <c r="C445" s="17" t="s">
        <v>260</v>
      </c>
      <c r="D445" s="17" t="s">
        <v>18</v>
      </c>
      <c r="E445" s="20" t="s">
        <v>409</v>
      </c>
      <c r="F445" s="17"/>
      <c r="G445" s="18" t="n">
        <f aca="false">G446</f>
        <v>202554.8</v>
      </c>
      <c r="H445" s="18" t="n">
        <f aca="false">H446</f>
        <v>172475.4</v>
      </c>
      <c r="I445" s="18" t="n">
        <f aca="false">I446</f>
        <v>0</v>
      </c>
    </row>
    <row r="446" customFormat="false" ht="45" hidden="false" customHeight="false" outlineLevel="0" collapsed="false">
      <c r="A446" s="21" t="s">
        <v>410</v>
      </c>
      <c r="B446" s="17" t="s">
        <v>742</v>
      </c>
      <c r="C446" s="17" t="s">
        <v>260</v>
      </c>
      <c r="D446" s="17" t="s">
        <v>18</v>
      </c>
      <c r="E446" s="20" t="s">
        <v>409</v>
      </c>
      <c r="F446" s="17" t="s">
        <v>411</v>
      </c>
      <c r="G446" s="18" t="n">
        <f aca="false">G447</f>
        <v>202554.8</v>
      </c>
      <c r="H446" s="18" t="n">
        <f aca="false">H447</f>
        <v>172475.4</v>
      </c>
      <c r="I446" s="18" t="n">
        <f aca="false">I447</f>
        <v>0</v>
      </c>
    </row>
    <row r="447" customFormat="false" ht="15" hidden="false" customHeight="false" outlineLevel="0" collapsed="false">
      <c r="A447" s="21" t="s">
        <v>412</v>
      </c>
      <c r="B447" s="17" t="s">
        <v>742</v>
      </c>
      <c r="C447" s="17" t="s">
        <v>260</v>
      </c>
      <c r="D447" s="17" t="s">
        <v>18</v>
      </c>
      <c r="E447" s="20" t="s">
        <v>409</v>
      </c>
      <c r="F447" s="17" t="s">
        <v>413</v>
      </c>
      <c r="G447" s="18" t="n">
        <f aca="false">(173536.9+26992.4)+(1752.9+272.6)</f>
        <v>202554.8</v>
      </c>
      <c r="H447" s="18" t="n">
        <f aca="false">(128063+42687.6)+1724.8</f>
        <v>172475.4</v>
      </c>
      <c r="I447" s="18" t="n">
        <v>0</v>
      </c>
    </row>
    <row r="448" customFormat="false" ht="45" hidden="false" customHeight="false" outlineLevel="0" collapsed="false">
      <c r="A448" s="19" t="s">
        <v>414</v>
      </c>
      <c r="B448" s="17" t="s">
        <v>742</v>
      </c>
      <c r="C448" s="17" t="s">
        <v>260</v>
      </c>
      <c r="D448" s="17" t="s">
        <v>18</v>
      </c>
      <c r="E448" s="20" t="s">
        <v>415</v>
      </c>
      <c r="F448" s="17"/>
      <c r="G448" s="18" t="n">
        <f aca="false">G449</f>
        <v>1575.6</v>
      </c>
      <c r="H448" s="18" t="n">
        <f aca="false">H449</f>
        <v>3375.8</v>
      </c>
      <c r="I448" s="18" t="n">
        <f aca="false">I449</f>
        <v>5362.4</v>
      </c>
    </row>
    <row r="449" customFormat="false" ht="80.4" hidden="false" customHeight="true" outlineLevel="0" collapsed="false">
      <c r="A449" s="23" t="s">
        <v>416</v>
      </c>
      <c r="B449" s="17" t="s">
        <v>742</v>
      </c>
      <c r="C449" s="17" t="s">
        <v>260</v>
      </c>
      <c r="D449" s="17" t="s">
        <v>18</v>
      </c>
      <c r="E449" s="20" t="s">
        <v>417</v>
      </c>
      <c r="F449" s="24"/>
      <c r="G449" s="18" t="n">
        <f aca="false">G450+G453</f>
        <v>1575.6</v>
      </c>
      <c r="H449" s="18" t="n">
        <f aca="false">H450+H453</f>
        <v>3375.8</v>
      </c>
      <c r="I449" s="18" t="n">
        <f aca="false">I450+I453</f>
        <v>5362.4</v>
      </c>
    </row>
    <row r="450" customFormat="false" ht="52.2" hidden="false" customHeight="true" outlineLevel="0" collapsed="false">
      <c r="A450" s="22" t="s">
        <v>418</v>
      </c>
      <c r="B450" s="17" t="s">
        <v>742</v>
      </c>
      <c r="C450" s="17" t="s">
        <v>260</v>
      </c>
      <c r="D450" s="17" t="s">
        <v>18</v>
      </c>
      <c r="E450" s="20" t="s">
        <v>419</v>
      </c>
      <c r="F450" s="24"/>
      <c r="G450" s="18" t="n">
        <f aca="false">G451</f>
        <v>1575.6</v>
      </c>
      <c r="H450" s="18" t="n">
        <f aca="false">H451</f>
        <v>1575.6</v>
      </c>
      <c r="I450" s="18" t="n">
        <f aca="false">I451</f>
        <v>1622.8</v>
      </c>
    </row>
    <row r="451" customFormat="false" ht="30" hidden="false" customHeight="false" outlineLevel="0" collapsed="false">
      <c r="A451" s="21" t="s">
        <v>41</v>
      </c>
      <c r="B451" s="17" t="s">
        <v>742</v>
      </c>
      <c r="C451" s="17" t="s">
        <v>260</v>
      </c>
      <c r="D451" s="17" t="s">
        <v>18</v>
      </c>
      <c r="E451" s="20" t="s">
        <v>419</v>
      </c>
      <c r="F451" s="17" t="s">
        <v>42</v>
      </c>
      <c r="G451" s="18" t="n">
        <f aca="false">G452</f>
        <v>1575.6</v>
      </c>
      <c r="H451" s="18" t="n">
        <f aca="false">H452</f>
        <v>1575.6</v>
      </c>
      <c r="I451" s="18" t="n">
        <f aca="false">I452</f>
        <v>1622.8</v>
      </c>
    </row>
    <row r="452" customFormat="false" ht="45" hidden="false" customHeight="false" outlineLevel="0" collapsed="false">
      <c r="A452" s="21" t="s">
        <v>43</v>
      </c>
      <c r="B452" s="17" t="s">
        <v>742</v>
      </c>
      <c r="C452" s="17" t="s">
        <v>260</v>
      </c>
      <c r="D452" s="17" t="s">
        <v>18</v>
      </c>
      <c r="E452" s="20" t="s">
        <v>419</v>
      </c>
      <c r="F452" s="17" t="s">
        <v>44</v>
      </c>
      <c r="G452" s="18" t="n">
        <v>1575.6</v>
      </c>
      <c r="H452" s="18" t="n">
        <v>1575.6</v>
      </c>
      <c r="I452" s="18" t="n">
        <v>1622.8</v>
      </c>
    </row>
    <row r="453" customFormat="false" ht="75" hidden="false" customHeight="false" outlineLevel="0" collapsed="false">
      <c r="A453" s="41" t="s">
        <v>420</v>
      </c>
      <c r="B453" s="17" t="s">
        <v>742</v>
      </c>
      <c r="C453" s="17" t="s">
        <v>260</v>
      </c>
      <c r="D453" s="17" t="s">
        <v>18</v>
      </c>
      <c r="E453" s="20" t="s">
        <v>421</v>
      </c>
      <c r="F453" s="24"/>
      <c r="G453" s="18" t="n">
        <f aca="false">G454</f>
        <v>0</v>
      </c>
      <c r="H453" s="18" t="n">
        <f aca="false">H454</f>
        <v>1800.2</v>
      </c>
      <c r="I453" s="18" t="n">
        <f aca="false">I454</f>
        <v>3739.6</v>
      </c>
    </row>
    <row r="454" customFormat="false" ht="30" hidden="false" customHeight="false" outlineLevel="0" collapsed="false">
      <c r="A454" s="21" t="s">
        <v>41</v>
      </c>
      <c r="B454" s="17" t="s">
        <v>742</v>
      </c>
      <c r="C454" s="17" t="s">
        <v>260</v>
      </c>
      <c r="D454" s="17" t="s">
        <v>18</v>
      </c>
      <c r="E454" s="20" t="s">
        <v>421</v>
      </c>
      <c r="F454" s="17" t="s">
        <v>42</v>
      </c>
      <c r="G454" s="18" t="n">
        <f aca="false">G455</f>
        <v>0</v>
      </c>
      <c r="H454" s="18" t="n">
        <f aca="false">H455</f>
        <v>1800.2</v>
      </c>
      <c r="I454" s="18" t="n">
        <f aca="false">I455</f>
        <v>3739.6</v>
      </c>
    </row>
    <row r="455" customFormat="false" ht="45" hidden="false" customHeight="false" outlineLevel="0" collapsed="false">
      <c r="A455" s="21" t="s">
        <v>43</v>
      </c>
      <c r="B455" s="17" t="s">
        <v>742</v>
      </c>
      <c r="C455" s="17" t="s">
        <v>260</v>
      </c>
      <c r="D455" s="17" t="s">
        <v>18</v>
      </c>
      <c r="E455" s="20" t="s">
        <v>421</v>
      </c>
      <c r="F455" s="17" t="s">
        <v>44</v>
      </c>
      <c r="G455" s="18" t="n">
        <v>0</v>
      </c>
      <c r="H455" s="18" t="n">
        <f aca="false">3525-1724.8</f>
        <v>1800.2</v>
      </c>
      <c r="I455" s="18" t="n">
        <v>3739.6</v>
      </c>
    </row>
    <row r="456" customFormat="false" ht="30" hidden="false" customHeight="false" outlineLevel="0" collapsed="false">
      <c r="A456" s="19" t="s">
        <v>422</v>
      </c>
      <c r="B456" s="17" t="s">
        <v>742</v>
      </c>
      <c r="C456" s="17" t="s">
        <v>260</v>
      </c>
      <c r="D456" s="17" t="s">
        <v>18</v>
      </c>
      <c r="E456" s="20" t="s">
        <v>423</v>
      </c>
      <c r="F456" s="17"/>
      <c r="G456" s="18" t="n">
        <f aca="false">G457</f>
        <v>200</v>
      </c>
      <c r="H456" s="18" t="n">
        <f aca="false">H457</f>
        <v>200</v>
      </c>
      <c r="I456" s="18" t="n">
        <f aca="false">I457</f>
        <v>200</v>
      </c>
    </row>
    <row r="457" customFormat="false" ht="30" hidden="false" customHeight="false" outlineLevel="0" collapsed="false">
      <c r="A457" s="33" t="s">
        <v>424</v>
      </c>
      <c r="B457" s="17" t="s">
        <v>742</v>
      </c>
      <c r="C457" s="17" t="s">
        <v>260</v>
      </c>
      <c r="D457" s="17" t="s">
        <v>18</v>
      </c>
      <c r="E457" s="20" t="s">
        <v>425</v>
      </c>
      <c r="F457" s="24"/>
      <c r="G457" s="18" t="n">
        <f aca="false">G458</f>
        <v>200</v>
      </c>
      <c r="H457" s="18" t="n">
        <f aca="false">H458</f>
        <v>200</v>
      </c>
      <c r="I457" s="18" t="n">
        <f aca="false">I458</f>
        <v>200</v>
      </c>
    </row>
    <row r="458" customFormat="false" ht="60" hidden="false" customHeight="false" outlineLevel="0" collapsed="false">
      <c r="A458" s="22" t="s">
        <v>426</v>
      </c>
      <c r="B458" s="17" t="s">
        <v>742</v>
      </c>
      <c r="C458" s="17" t="s">
        <v>260</v>
      </c>
      <c r="D458" s="17" t="s">
        <v>18</v>
      </c>
      <c r="E458" s="26" t="s">
        <v>427</v>
      </c>
      <c r="F458" s="24"/>
      <c r="G458" s="18" t="n">
        <f aca="false">G459</f>
        <v>200</v>
      </c>
      <c r="H458" s="18" t="n">
        <f aca="false">H459</f>
        <v>200</v>
      </c>
      <c r="I458" s="18" t="n">
        <f aca="false">I459</f>
        <v>200</v>
      </c>
    </row>
    <row r="459" customFormat="false" ht="30" hidden="false" customHeight="false" outlineLevel="0" collapsed="false">
      <c r="A459" s="21" t="s">
        <v>41</v>
      </c>
      <c r="B459" s="17" t="s">
        <v>742</v>
      </c>
      <c r="C459" s="17" t="s">
        <v>260</v>
      </c>
      <c r="D459" s="17" t="s">
        <v>18</v>
      </c>
      <c r="E459" s="26" t="s">
        <v>427</v>
      </c>
      <c r="F459" s="17" t="s">
        <v>42</v>
      </c>
      <c r="G459" s="18" t="n">
        <f aca="false">G460</f>
        <v>200</v>
      </c>
      <c r="H459" s="18" t="n">
        <f aca="false">H460</f>
        <v>200</v>
      </c>
      <c r="I459" s="18" t="n">
        <f aca="false">I460</f>
        <v>200</v>
      </c>
    </row>
    <row r="460" customFormat="false" ht="45" hidden="false" customHeight="false" outlineLevel="0" collapsed="false">
      <c r="A460" s="21" t="s">
        <v>43</v>
      </c>
      <c r="B460" s="17" t="s">
        <v>742</v>
      </c>
      <c r="C460" s="17" t="s">
        <v>260</v>
      </c>
      <c r="D460" s="17" t="s">
        <v>18</v>
      </c>
      <c r="E460" s="26" t="s">
        <v>427</v>
      </c>
      <c r="F460" s="17" t="s">
        <v>44</v>
      </c>
      <c r="G460" s="18" t="n">
        <v>200</v>
      </c>
      <c r="H460" s="18" t="n">
        <v>200</v>
      </c>
      <c r="I460" s="18" t="n">
        <v>200</v>
      </c>
    </row>
    <row r="461" customFormat="false" ht="30" hidden="false" customHeight="false" outlineLevel="0" collapsed="false">
      <c r="A461" s="19" t="s">
        <v>55</v>
      </c>
      <c r="B461" s="17" t="s">
        <v>742</v>
      </c>
      <c r="C461" s="17" t="s">
        <v>260</v>
      </c>
      <c r="D461" s="17" t="s">
        <v>18</v>
      </c>
      <c r="E461" s="20" t="s">
        <v>56</v>
      </c>
      <c r="F461" s="17"/>
      <c r="G461" s="18" t="n">
        <f aca="false">G462</f>
        <v>8400</v>
      </c>
      <c r="H461" s="18" t="n">
        <f aca="false">H462</f>
        <v>0</v>
      </c>
      <c r="I461" s="18" t="n">
        <f aca="false">I462</f>
        <v>0</v>
      </c>
    </row>
    <row r="462" customFormat="false" ht="15" hidden="false" customHeight="false" outlineLevel="0" collapsed="false">
      <c r="A462" s="19" t="s">
        <v>57</v>
      </c>
      <c r="B462" s="17" t="s">
        <v>742</v>
      </c>
      <c r="C462" s="17" t="s">
        <v>260</v>
      </c>
      <c r="D462" s="17" t="s">
        <v>18</v>
      </c>
      <c r="E462" s="20" t="s">
        <v>58</v>
      </c>
      <c r="F462" s="17"/>
      <c r="G462" s="18" t="n">
        <f aca="false">G463</f>
        <v>8400</v>
      </c>
      <c r="H462" s="18" t="n">
        <f aca="false">H463</f>
        <v>0</v>
      </c>
      <c r="I462" s="18" t="n">
        <f aca="false">I463</f>
        <v>0</v>
      </c>
    </row>
    <row r="463" customFormat="false" ht="60" hidden="false" customHeight="false" outlineLevel="0" collapsed="false">
      <c r="A463" s="23" t="s">
        <v>59</v>
      </c>
      <c r="B463" s="17" t="s">
        <v>742</v>
      </c>
      <c r="C463" s="17" t="s">
        <v>260</v>
      </c>
      <c r="D463" s="17" t="s">
        <v>18</v>
      </c>
      <c r="E463" s="20" t="s">
        <v>60</v>
      </c>
      <c r="F463" s="17"/>
      <c r="G463" s="18" t="n">
        <f aca="false">G464</f>
        <v>8400</v>
      </c>
      <c r="H463" s="18" t="n">
        <f aca="false">H464</f>
        <v>0</v>
      </c>
      <c r="I463" s="18" t="n">
        <f aca="false">I464</f>
        <v>0</v>
      </c>
    </row>
    <row r="464" customFormat="false" ht="120" hidden="false" customHeight="false" outlineLevel="0" collapsed="false">
      <c r="A464" s="23" t="s">
        <v>61</v>
      </c>
      <c r="B464" s="17" t="s">
        <v>742</v>
      </c>
      <c r="C464" s="17" t="s">
        <v>260</v>
      </c>
      <c r="D464" s="17" t="s">
        <v>18</v>
      </c>
      <c r="E464" s="20" t="s">
        <v>62</v>
      </c>
      <c r="F464" s="17"/>
      <c r="G464" s="18" t="n">
        <f aca="false">G465</f>
        <v>8400</v>
      </c>
      <c r="H464" s="18" t="n">
        <f aca="false">H465</f>
        <v>0</v>
      </c>
      <c r="I464" s="18" t="n">
        <f aca="false">I465</f>
        <v>0</v>
      </c>
    </row>
    <row r="465" customFormat="false" ht="30" hidden="false" customHeight="false" outlineLevel="0" collapsed="false">
      <c r="A465" s="21" t="s">
        <v>41</v>
      </c>
      <c r="B465" s="17" t="s">
        <v>742</v>
      </c>
      <c r="C465" s="17" t="s">
        <v>260</v>
      </c>
      <c r="D465" s="17" t="s">
        <v>18</v>
      </c>
      <c r="E465" s="20" t="s">
        <v>62</v>
      </c>
      <c r="F465" s="17" t="s">
        <v>42</v>
      </c>
      <c r="G465" s="18" t="n">
        <f aca="false">G466</f>
        <v>8400</v>
      </c>
      <c r="H465" s="18" t="n">
        <f aca="false">H466</f>
        <v>0</v>
      </c>
      <c r="I465" s="18" t="n">
        <f aca="false">I466</f>
        <v>0</v>
      </c>
    </row>
    <row r="466" customFormat="false" ht="45" hidden="false" customHeight="false" outlineLevel="0" collapsed="false">
      <c r="A466" s="21" t="s">
        <v>43</v>
      </c>
      <c r="B466" s="17" t="s">
        <v>742</v>
      </c>
      <c r="C466" s="17" t="s">
        <v>260</v>
      </c>
      <c r="D466" s="17" t="s">
        <v>18</v>
      </c>
      <c r="E466" s="20" t="s">
        <v>62</v>
      </c>
      <c r="F466" s="17" t="s">
        <v>44</v>
      </c>
      <c r="G466" s="18" t="n">
        <v>8400</v>
      </c>
      <c r="H466" s="18" t="n">
        <v>0</v>
      </c>
      <c r="I466" s="18" t="n">
        <v>0</v>
      </c>
    </row>
    <row r="467" customFormat="false" ht="30" hidden="false" customHeight="false" outlineLevel="0" collapsed="false">
      <c r="A467" s="19" t="s">
        <v>298</v>
      </c>
      <c r="B467" s="17" t="s">
        <v>742</v>
      </c>
      <c r="C467" s="17" t="s">
        <v>260</v>
      </c>
      <c r="D467" s="17" t="s">
        <v>18</v>
      </c>
      <c r="E467" s="20" t="s">
        <v>299</v>
      </c>
      <c r="F467" s="17"/>
      <c r="G467" s="18" t="n">
        <f aca="false">G468</f>
        <v>0</v>
      </c>
      <c r="H467" s="18" t="n">
        <f aca="false">H468</f>
        <v>14093</v>
      </c>
      <c r="I467" s="18" t="n">
        <f aca="false">I468</f>
        <v>12041.4</v>
      </c>
    </row>
    <row r="468" customFormat="false" ht="15" hidden="false" customHeight="false" outlineLevel="0" collapsed="false">
      <c r="A468" s="19" t="s">
        <v>300</v>
      </c>
      <c r="B468" s="17" t="s">
        <v>742</v>
      </c>
      <c r="C468" s="17" t="s">
        <v>260</v>
      </c>
      <c r="D468" s="17" t="s">
        <v>18</v>
      </c>
      <c r="E468" s="20" t="s">
        <v>301</v>
      </c>
      <c r="F468" s="17"/>
      <c r="G468" s="18" t="n">
        <f aca="false">G469</f>
        <v>0</v>
      </c>
      <c r="H468" s="18" t="n">
        <f aca="false">H469</f>
        <v>14093</v>
      </c>
      <c r="I468" s="18" t="n">
        <f aca="false">I469</f>
        <v>12041.4</v>
      </c>
    </row>
    <row r="469" customFormat="false" ht="30" hidden="false" customHeight="false" outlineLevel="0" collapsed="false">
      <c r="A469" s="23" t="s">
        <v>302</v>
      </c>
      <c r="B469" s="17" t="s">
        <v>742</v>
      </c>
      <c r="C469" s="17" t="s">
        <v>260</v>
      </c>
      <c r="D469" s="17" t="s">
        <v>18</v>
      </c>
      <c r="E469" s="20" t="s">
        <v>303</v>
      </c>
      <c r="F469" s="17"/>
      <c r="G469" s="18" t="n">
        <f aca="false">G470</f>
        <v>0</v>
      </c>
      <c r="H469" s="18" t="n">
        <f aca="false">H470</f>
        <v>14093</v>
      </c>
      <c r="I469" s="18" t="n">
        <f aca="false">I470</f>
        <v>12041.4</v>
      </c>
    </row>
    <row r="470" customFormat="false" ht="15" hidden="false" customHeight="false" outlineLevel="0" collapsed="false">
      <c r="A470" s="23" t="s">
        <v>428</v>
      </c>
      <c r="B470" s="17" t="s">
        <v>742</v>
      </c>
      <c r="C470" s="17" t="s">
        <v>260</v>
      </c>
      <c r="D470" s="17" t="s">
        <v>18</v>
      </c>
      <c r="E470" s="20" t="s">
        <v>429</v>
      </c>
      <c r="F470" s="24"/>
      <c r="G470" s="18" t="n">
        <f aca="false">G471</f>
        <v>0</v>
      </c>
      <c r="H470" s="18" t="n">
        <f aca="false">H471</f>
        <v>14093</v>
      </c>
      <c r="I470" s="18" t="n">
        <f aca="false">I471</f>
        <v>12041.4</v>
      </c>
    </row>
    <row r="471" customFormat="false" ht="45" hidden="false" customHeight="false" outlineLevel="0" collapsed="false">
      <c r="A471" s="21" t="s">
        <v>137</v>
      </c>
      <c r="B471" s="17" t="s">
        <v>742</v>
      </c>
      <c r="C471" s="17" t="s">
        <v>260</v>
      </c>
      <c r="D471" s="17" t="s">
        <v>18</v>
      </c>
      <c r="E471" s="20" t="s">
        <v>429</v>
      </c>
      <c r="F471" s="17" t="n">
        <v>600</v>
      </c>
      <c r="G471" s="18" t="n">
        <f aca="false">G472</f>
        <v>0</v>
      </c>
      <c r="H471" s="18" t="n">
        <f aca="false">H472</f>
        <v>14093</v>
      </c>
      <c r="I471" s="18" t="n">
        <f aca="false">I472</f>
        <v>12041.4</v>
      </c>
    </row>
    <row r="472" customFormat="false" ht="15" hidden="false" customHeight="false" outlineLevel="0" collapsed="false">
      <c r="A472" s="21" t="s">
        <v>139</v>
      </c>
      <c r="B472" s="17" t="s">
        <v>742</v>
      </c>
      <c r="C472" s="17" t="s">
        <v>260</v>
      </c>
      <c r="D472" s="17" t="s">
        <v>18</v>
      </c>
      <c r="E472" s="20" t="s">
        <v>429</v>
      </c>
      <c r="F472" s="17" t="n">
        <v>610</v>
      </c>
      <c r="G472" s="18" t="n">
        <v>0</v>
      </c>
      <c r="H472" s="18" t="n">
        <v>14093</v>
      </c>
      <c r="I472" s="18" t="n">
        <v>12041.4</v>
      </c>
    </row>
    <row r="473" customFormat="false" ht="15" hidden="false" customHeight="false" outlineLevel="0" collapsed="false">
      <c r="A473" s="19" t="s">
        <v>81</v>
      </c>
      <c r="B473" s="17" t="s">
        <v>742</v>
      </c>
      <c r="C473" s="17" t="s">
        <v>260</v>
      </c>
      <c r="D473" s="17" t="s">
        <v>18</v>
      </c>
      <c r="E473" s="20" t="s">
        <v>82</v>
      </c>
      <c r="F473" s="17"/>
      <c r="G473" s="18" t="n">
        <f aca="false">G474</f>
        <v>1442</v>
      </c>
      <c r="H473" s="18" t="n">
        <f aca="false">H474</f>
        <v>0</v>
      </c>
      <c r="I473" s="18" t="n">
        <f aca="false">I474</f>
        <v>0</v>
      </c>
    </row>
    <row r="474" customFormat="false" ht="15" hidden="false" customHeight="false" outlineLevel="0" collapsed="false">
      <c r="A474" s="19" t="s">
        <v>83</v>
      </c>
      <c r="B474" s="17" t="s">
        <v>742</v>
      </c>
      <c r="C474" s="17" t="s">
        <v>260</v>
      </c>
      <c r="D474" s="17" t="s">
        <v>18</v>
      </c>
      <c r="E474" s="20" t="s">
        <v>84</v>
      </c>
      <c r="F474" s="17"/>
      <c r="G474" s="18" t="n">
        <f aca="false">G475</f>
        <v>1442</v>
      </c>
      <c r="H474" s="18" t="n">
        <f aca="false">H475</f>
        <v>0</v>
      </c>
      <c r="I474" s="18" t="n">
        <f aca="false">I475</f>
        <v>0</v>
      </c>
    </row>
    <row r="475" customFormat="false" ht="30" hidden="false" customHeight="false" outlineLevel="0" collapsed="false">
      <c r="A475" s="21" t="s">
        <v>41</v>
      </c>
      <c r="B475" s="17" t="s">
        <v>742</v>
      </c>
      <c r="C475" s="17" t="s">
        <v>260</v>
      </c>
      <c r="D475" s="17" t="s">
        <v>18</v>
      </c>
      <c r="E475" s="20" t="s">
        <v>84</v>
      </c>
      <c r="F475" s="24" t="n">
        <v>200</v>
      </c>
      <c r="G475" s="18" t="n">
        <f aca="false">G476</f>
        <v>1442</v>
      </c>
      <c r="H475" s="18" t="n">
        <f aca="false">H476</f>
        <v>0</v>
      </c>
      <c r="I475" s="18" t="n">
        <f aca="false">I476</f>
        <v>0</v>
      </c>
    </row>
    <row r="476" customFormat="false" ht="45" hidden="false" customHeight="false" outlineLevel="0" collapsed="false">
      <c r="A476" s="21" t="s">
        <v>43</v>
      </c>
      <c r="B476" s="17" t="s">
        <v>742</v>
      </c>
      <c r="C476" s="17" t="s">
        <v>260</v>
      </c>
      <c r="D476" s="17" t="s">
        <v>18</v>
      </c>
      <c r="E476" s="20" t="s">
        <v>84</v>
      </c>
      <c r="F476" s="24" t="n">
        <v>240</v>
      </c>
      <c r="G476" s="18" t="n">
        <v>1442</v>
      </c>
      <c r="H476" s="18" t="n">
        <v>0</v>
      </c>
      <c r="I476" s="18" t="n">
        <v>0</v>
      </c>
    </row>
    <row r="477" customFormat="false" ht="15" hidden="false" customHeight="false" outlineLevel="0" collapsed="false">
      <c r="A477" s="16" t="s">
        <v>430</v>
      </c>
      <c r="B477" s="17" t="s">
        <v>742</v>
      </c>
      <c r="C477" s="17" t="s">
        <v>260</v>
      </c>
      <c r="D477" s="17" t="s">
        <v>32</v>
      </c>
      <c r="E477" s="17"/>
      <c r="F477" s="17"/>
      <c r="G477" s="18" t="n">
        <f aca="false">G487+G492+G478+G534</f>
        <v>137272.4</v>
      </c>
      <c r="H477" s="18" t="n">
        <f aca="false">H487+H492+H478+H534</f>
        <v>346377.1</v>
      </c>
      <c r="I477" s="18" t="n">
        <f aca="false">I487+I492+I478+I534</f>
        <v>202731</v>
      </c>
    </row>
    <row r="478" customFormat="false" ht="45" hidden="false" customHeight="false" outlineLevel="0" collapsed="false">
      <c r="A478" s="19" t="s">
        <v>129</v>
      </c>
      <c r="B478" s="17" t="s">
        <v>742</v>
      </c>
      <c r="C478" s="17" t="s">
        <v>260</v>
      </c>
      <c r="D478" s="17" t="s">
        <v>32</v>
      </c>
      <c r="E478" s="20" t="s">
        <v>130</v>
      </c>
      <c r="F478" s="17"/>
      <c r="G478" s="18" t="n">
        <f aca="false">G479</f>
        <v>4938</v>
      </c>
      <c r="H478" s="18" t="n">
        <f aca="false">H479</f>
        <v>6310</v>
      </c>
      <c r="I478" s="18" t="n">
        <f aca="false">I479</f>
        <v>7510</v>
      </c>
    </row>
    <row r="479" customFormat="false" ht="30" hidden="false" customHeight="false" outlineLevel="0" collapsed="false">
      <c r="A479" s="19" t="s">
        <v>131</v>
      </c>
      <c r="B479" s="17" t="s">
        <v>742</v>
      </c>
      <c r="C479" s="17" t="s">
        <v>260</v>
      </c>
      <c r="D479" s="17" t="s">
        <v>32</v>
      </c>
      <c r="E479" s="20" t="s">
        <v>132</v>
      </c>
      <c r="F479" s="17"/>
      <c r="G479" s="18" t="n">
        <f aca="false">G480</f>
        <v>4938</v>
      </c>
      <c r="H479" s="18" t="n">
        <f aca="false">H480</f>
        <v>6310</v>
      </c>
      <c r="I479" s="18" t="n">
        <f aca="false">I480</f>
        <v>7510</v>
      </c>
    </row>
    <row r="480" customFormat="false" ht="30" hidden="false" customHeight="false" outlineLevel="0" collapsed="false">
      <c r="A480" s="23" t="s">
        <v>431</v>
      </c>
      <c r="B480" s="17" t="s">
        <v>742</v>
      </c>
      <c r="C480" s="17" t="s">
        <v>260</v>
      </c>
      <c r="D480" s="17" t="s">
        <v>32</v>
      </c>
      <c r="E480" s="20" t="s">
        <v>432</v>
      </c>
      <c r="F480" s="17"/>
      <c r="G480" s="18" t="n">
        <f aca="false">G481+G484</f>
        <v>4938</v>
      </c>
      <c r="H480" s="18" t="n">
        <f aca="false">H481+H484</f>
        <v>6310</v>
      </c>
      <c r="I480" s="18" t="n">
        <f aca="false">I481+I484</f>
        <v>7510</v>
      </c>
    </row>
    <row r="481" customFormat="false" ht="15" hidden="false" customHeight="false" outlineLevel="0" collapsed="false">
      <c r="A481" s="42" t="s">
        <v>433</v>
      </c>
      <c r="B481" s="17" t="s">
        <v>742</v>
      </c>
      <c r="C481" s="17" t="s">
        <v>260</v>
      </c>
      <c r="D481" s="17" t="s">
        <v>32</v>
      </c>
      <c r="E481" s="20" t="s">
        <v>434</v>
      </c>
      <c r="F481" s="17"/>
      <c r="G481" s="18" t="n">
        <f aca="false">G482</f>
        <v>4938</v>
      </c>
      <c r="H481" s="18" t="n">
        <f aca="false">H482</f>
        <v>6310</v>
      </c>
      <c r="I481" s="18" t="n">
        <f aca="false">I482</f>
        <v>6310</v>
      </c>
    </row>
    <row r="482" customFormat="false" ht="30" hidden="false" customHeight="false" outlineLevel="0" collapsed="false">
      <c r="A482" s="21" t="s">
        <v>41</v>
      </c>
      <c r="B482" s="17" t="s">
        <v>742</v>
      </c>
      <c r="C482" s="17" t="s">
        <v>260</v>
      </c>
      <c r="D482" s="17" t="s">
        <v>32</v>
      </c>
      <c r="E482" s="20" t="s">
        <v>434</v>
      </c>
      <c r="F482" s="17" t="s">
        <v>42</v>
      </c>
      <c r="G482" s="18" t="n">
        <f aca="false">G483</f>
        <v>4938</v>
      </c>
      <c r="H482" s="18" t="n">
        <f aca="false">H483</f>
        <v>6310</v>
      </c>
      <c r="I482" s="18" t="n">
        <f aca="false">I483</f>
        <v>6310</v>
      </c>
    </row>
    <row r="483" customFormat="false" ht="45" hidden="false" customHeight="false" outlineLevel="0" collapsed="false">
      <c r="A483" s="21" t="s">
        <v>43</v>
      </c>
      <c r="B483" s="17" t="s">
        <v>742</v>
      </c>
      <c r="C483" s="17" t="s">
        <v>260</v>
      </c>
      <c r="D483" s="17" t="s">
        <v>32</v>
      </c>
      <c r="E483" s="20" t="s">
        <v>434</v>
      </c>
      <c r="F483" s="17" t="s">
        <v>44</v>
      </c>
      <c r="G483" s="18" t="n">
        <v>4938</v>
      </c>
      <c r="H483" s="15" t="n">
        <f aca="false">5000+80+30+1200</f>
        <v>6310</v>
      </c>
      <c r="I483" s="15" t="n">
        <f aca="false">5000+80+30+1200</f>
        <v>6310</v>
      </c>
    </row>
    <row r="484" customFormat="false" ht="15" hidden="false" customHeight="false" outlineLevel="0" collapsed="false">
      <c r="A484" s="43" t="s">
        <v>435</v>
      </c>
      <c r="B484" s="17" t="s">
        <v>742</v>
      </c>
      <c r="C484" s="17" t="s">
        <v>260</v>
      </c>
      <c r="D484" s="17" t="s">
        <v>32</v>
      </c>
      <c r="E484" s="17" t="s">
        <v>436</v>
      </c>
      <c r="F484" s="17"/>
      <c r="G484" s="18" t="n">
        <f aca="false">G485</f>
        <v>0</v>
      </c>
      <c r="H484" s="18" t="n">
        <f aca="false">H485</f>
        <v>0</v>
      </c>
      <c r="I484" s="18" t="n">
        <f aca="false">I485</f>
        <v>1200</v>
      </c>
    </row>
    <row r="485" customFormat="false" ht="30" hidden="false" customHeight="false" outlineLevel="0" collapsed="false">
      <c r="A485" s="21" t="s">
        <v>41</v>
      </c>
      <c r="B485" s="17" t="s">
        <v>742</v>
      </c>
      <c r="C485" s="17" t="s">
        <v>260</v>
      </c>
      <c r="D485" s="17" t="s">
        <v>32</v>
      </c>
      <c r="E485" s="17" t="s">
        <v>436</v>
      </c>
      <c r="F485" s="17" t="s">
        <v>42</v>
      </c>
      <c r="G485" s="18" t="n">
        <f aca="false">G486</f>
        <v>0</v>
      </c>
      <c r="H485" s="18" t="n">
        <f aca="false">H486</f>
        <v>0</v>
      </c>
      <c r="I485" s="18" t="n">
        <f aca="false">I486</f>
        <v>1200</v>
      </c>
    </row>
    <row r="486" customFormat="false" ht="45" hidden="false" customHeight="false" outlineLevel="0" collapsed="false">
      <c r="A486" s="21" t="s">
        <v>43</v>
      </c>
      <c r="B486" s="17" t="s">
        <v>742</v>
      </c>
      <c r="C486" s="17" t="s">
        <v>260</v>
      </c>
      <c r="D486" s="17" t="s">
        <v>32</v>
      </c>
      <c r="E486" s="17" t="s">
        <v>436</v>
      </c>
      <c r="F486" s="17" t="s">
        <v>44</v>
      </c>
      <c r="G486" s="18" t="n">
        <v>0</v>
      </c>
      <c r="H486" s="18" t="n">
        <v>0</v>
      </c>
      <c r="I486" s="18" t="n">
        <v>1200</v>
      </c>
    </row>
    <row r="487" customFormat="false" ht="60" hidden="false" customHeight="false" outlineLevel="0" collapsed="false">
      <c r="A487" s="19" t="s">
        <v>69</v>
      </c>
      <c r="B487" s="17" t="s">
        <v>742</v>
      </c>
      <c r="C487" s="17" t="s">
        <v>260</v>
      </c>
      <c r="D487" s="17" t="s">
        <v>32</v>
      </c>
      <c r="E487" s="20" t="s">
        <v>70</v>
      </c>
      <c r="F487" s="17"/>
      <c r="G487" s="18" t="n">
        <f aca="false">G488</f>
        <v>86</v>
      </c>
      <c r="H487" s="18" t="n">
        <f aca="false">H488</f>
        <v>173</v>
      </c>
      <c r="I487" s="18" t="n">
        <f aca="false">I488</f>
        <v>181</v>
      </c>
    </row>
    <row r="488" customFormat="false" ht="30" hidden="false" customHeight="false" outlineLevel="0" collapsed="false">
      <c r="A488" s="22" t="s">
        <v>77</v>
      </c>
      <c r="B488" s="17" t="s">
        <v>742</v>
      </c>
      <c r="C488" s="17" t="s">
        <v>260</v>
      </c>
      <c r="D488" s="17" t="s">
        <v>32</v>
      </c>
      <c r="E488" s="20" t="s">
        <v>78</v>
      </c>
      <c r="F488" s="18"/>
      <c r="G488" s="18" t="n">
        <f aca="false">G489</f>
        <v>86</v>
      </c>
      <c r="H488" s="18" t="n">
        <f aca="false">H489</f>
        <v>173</v>
      </c>
      <c r="I488" s="18" t="n">
        <f aca="false">I489</f>
        <v>181</v>
      </c>
    </row>
    <row r="489" customFormat="false" ht="75" hidden="false" customHeight="false" outlineLevel="0" collapsed="false">
      <c r="A489" s="27" t="s">
        <v>79</v>
      </c>
      <c r="B489" s="17" t="s">
        <v>742</v>
      </c>
      <c r="C489" s="17" t="s">
        <v>260</v>
      </c>
      <c r="D489" s="17" t="s">
        <v>32</v>
      </c>
      <c r="E489" s="20" t="s">
        <v>80</v>
      </c>
      <c r="F489" s="18"/>
      <c r="G489" s="18" t="n">
        <f aca="false">G490</f>
        <v>86</v>
      </c>
      <c r="H489" s="18" t="n">
        <f aca="false">H490</f>
        <v>173</v>
      </c>
      <c r="I489" s="18" t="n">
        <f aca="false">I490</f>
        <v>181</v>
      </c>
    </row>
    <row r="490" customFormat="false" ht="30" hidden="false" customHeight="false" outlineLevel="0" collapsed="false">
      <c r="A490" s="21" t="s">
        <v>41</v>
      </c>
      <c r="B490" s="17" t="s">
        <v>742</v>
      </c>
      <c r="C490" s="17" t="s">
        <v>260</v>
      </c>
      <c r="D490" s="17" t="s">
        <v>32</v>
      </c>
      <c r="E490" s="20" t="s">
        <v>80</v>
      </c>
      <c r="F490" s="17" t="n">
        <v>200</v>
      </c>
      <c r="G490" s="18" t="n">
        <f aca="false">G491</f>
        <v>86</v>
      </c>
      <c r="H490" s="18" t="n">
        <f aca="false">H491</f>
        <v>173</v>
      </c>
      <c r="I490" s="18" t="n">
        <f aca="false">I491</f>
        <v>181</v>
      </c>
    </row>
    <row r="491" customFormat="false" ht="45" hidden="false" customHeight="false" outlineLevel="0" collapsed="false">
      <c r="A491" s="21" t="s">
        <v>43</v>
      </c>
      <c r="B491" s="17" t="s">
        <v>742</v>
      </c>
      <c r="C491" s="17" t="s">
        <v>260</v>
      </c>
      <c r="D491" s="17" t="s">
        <v>32</v>
      </c>
      <c r="E491" s="20" t="s">
        <v>80</v>
      </c>
      <c r="F491" s="17" t="n">
        <v>240</v>
      </c>
      <c r="G491" s="18" t="n">
        <f aca="false">165-79</f>
        <v>86</v>
      </c>
      <c r="H491" s="18" t="n">
        <v>173</v>
      </c>
      <c r="I491" s="18" t="n">
        <v>181</v>
      </c>
    </row>
    <row r="492" customFormat="false" ht="30" hidden="false" customHeight="false" outlineLevel="0" collapsed="false">
      <c r="A492" s="19" t="s">
        <v>298</v>
      </c>
      <c r="B492" s="17" t="s">
        <v>742</v>
      </c>
      <c r="C492" s="17" t="s">
        <v>260</v>
      </c>
      <c r="D492" s="17" t="s">
        <v>32</v>
      </c>
      <c r="E492" s="20" t="s">
        <v>299</v>
      </c>
      <c r="F492" s="17"/>
      <c r="G492" s="18" t="n">
        <f aca="false">G493+G520</f>
        <v>111625.7</v>
      </c>
      <c r="H492" s="18" t="n">
        <f aca="false">H493+H520</f>
        <v>327894.1</v>
      </c>
      <c r="I492" s="18" t="n">
        <f aca="false">I493+I520</f>
        <v>183040</v>
      </c>
    </row>
    <row r="493" customFormat="false" ht="15" hidden="false" customHeight="false" outlineLevel="0" collapsed="false">
      <c r="A493" s="19" t="s">
        <v>300</v>
      </c>
      <c r="B493" s="17" t="s">
        <v>742</v>
      </c>
      <c r="C493" s="17" t="s">
        <v>260</v>
      </c>
      <c r="D493" s="17" t="s">
        <v>32</v>
      </c>
      <c r="E493" s="20" t="s">
        <v>301</v>
      </c>
      <c r="F493" s="17"/>
      <c r="G493" s="18" t="n">
        <f aca="false">G494+G507</f>
        <v>65938.7</v>
      </c>
      <c r="H493" s="18" t="n">
        <f aca="false">H494+H507</f>
        <v>283045.1</v>
      </c>
      <c r="I493" s="18" t="n">
        <f aca="false">I494+I507</f>
        <v>132506.5</v>
      </c>
    </row>
    <row r="494" customFormat="false" ht="45" hidden="false" customHeight="false" outlineLevel="0" collapsed="false">
      <c r="A494" s="23" t="s">
        <v>437</v>
      </c>
      <c r="B494" s="17" t="s">
        <v>742</v>
      </c>
      <c r="C494" s="17" t="s">
        <v>260</v>
      </c>
      <c r="D494" s="17" t="s">
        <v>32</v>
      </c>
      <c r="E494" s="20" t="s">
        <v>438</v>
      </c>
      <c r="F494" s="17"/>
      <c r="G494" s="18" t="n">
        <f aca="false">G495+G498+G501+G504</f>
        <v>33686.1</v>
      </c>
      <c r="H494" s="18" t="n">
        <f aca="false">H495+H498+H501+H504</f>
        <v>18110.9</v>
      </c>
      <c r="I494" s="18" t="n">
        <f aca="false">I495+I498+I501+I504</f>
        <v>23137</v>
      </c>
    </row>
    <row r="495" customFormat="false" ht="30" hidden="false" customHeight="false" outlineLevel="0" collapsed="false">
      <c r="A495" s="23" t="s">
        <v>439</v>
      </c>
      <c r="B495" s="17" t="s">
        <v>742</v>
      </c>
      <c r="C495" s="17" t="s">
        <v>260</v>
      </c>
      <c r="D495" s="17" t="s">
        <v>32</v>
      </c>
      <c r="E495" s="20" t="s">
        <v>440</v>
      </c>
      <c r="F495" s="17"/>
      <c r="G495" s="18" t="n">
        <f aca="false">G496</f>
        <v>1200</v>
      </c>
      <c r="H495" s="18" t="n">
        <f aca="false">H496</f>
        <v>1260</v>
      </c>
      <c r="I495" s="18" t="n">
        <f aca="false">I496</f>
        <v>1323</v>
      </c>
    </row>
    <row r="496" customFormat="false" ht="45" hidden="false" customHeight="false" outlineLevel="0" collapsed="false">
      <c r="A496" s="21" t="s">
        <v>137</v>
      </c>
      <c r="B496" s="17" t="s">
        <v>742</v>
      </c>
      <c r="C496" s="17" t="s">
        <v>260</v>
      </c>
      <c r="D496" s="17" t="s">
        <v>32</v>
      </c>
      <c r="E496" s="20" t="s">
        <v>440</v>
      </c>
      <c r="F496" s="17" t="s">
        <v>138</v>
      </c>
      <c r="G496" s="18" t="n">
        <f aca="false">G497</f>
        <v>1200</v>
      </c>
      <c r="H496" s="18" t="n">
        <f aca="false">H497</f>
        <v>1260</v>
      </c>
      <c r="I496" s="18" t="n">
        <f aca="false">I497</f>
        <v>1323</v>
      </c>
    </row>
    <row r="497" customFormat="false" ht="15" hidden="false" customHeight="false" outlineLevel="0" collapsed="false">
      <c r="A497" s="21" t="s">
        <v>139</v>
      </c>
      <c r="B497" s="17" t="s">
        <v>742</v>
      </c>
      <c r="C497" s="17" t="s">
        <v>260</v>
      </c>
      <c r="D497" s="17" t="s">
        <v>32</v>
      </c>
      <c r="E497" s="20" t="s">
        <v>440</v>
      </c>
      <c r="F497" s="17" t="s">
        <v>140</v>
      </c>
      <c r="G497" s="18" t="n">
        <v>1200</v>
      </c>
      <c r="H497" s="18" t="n">
        <v>1260</v>
      </c>
      <c r="I497" s="18" t="n">
        <v>1323</v>
      </c>
    </row>
    <row r="498" customFormat="false" ht="30" hidden="false" customHeight="false" outlineLevel="0" collapsed="false">
      <c r="A498" s="23" t="s">
        <v>441</v>
      </c>
      <c r="B498" s="17" t="s">
        <v>742</v>
      </c>
      <c r="C498" s="17" t="s">
        <v>260</v>
      </c>
      <c r="D498" s="17" t="s">
        <v>32</v>
      </c>
      <c r="E498" s="20" t="s">
        <v>442</v>
      </c>
      <c r="F498" s="17"/>
      <c r="G498" s="18" t="n">
        <f aca="false">G499</f>
        <v>17000</v>
      </c>
      <c r="H498" s="18" t="n">
        <f aca="false">H499</f>
        <v>5000</v>
      </c>
      <c r="I498" s="18" t="n">
        <f aca="false">I499</f>
        <v>7000</v>
      </c>
    </row>
    <row r="499" customFormat="false" ht="45" hidden="false" customHeight="false" outlineLevel="0" collapsed="false">
      <c r="A499" s="21" t="s">
        <v>137</v>
      </c>
      <c r="B499" s="17" t="s">
        <v>742</v>
      </c>
      <c r="C499" s="17" t="s">
        <v>260</v>
      </c>
      <c r="D499" s="17" t="s">
        <v>32</v>
      </c>
      <c r="E499" s="20" t="s">
        <v>442</v>
      </c>
      <c r="F499" s="17" t="s">
        <v>138</v>
      </c>
      <c r="G499" s="18" t="n">
        <f aca="false">G500</f>
        <v>17000</v>
      </c>
      <c r="H499" s="18" t="n">
        <f aca="false">H500</f>
        <v>5000</v>
      </c>
      <c r="I499" s="18" t="n">
        <f aca="false">I500</f>
        <v>7000</v>
      </c>
    </row>
    <row r="500" customFormat="false" ht="15" hidden="false" customHeight="false" outlineLevel="0" collapsed="false">
      <c r="A500" s="21" t="s">
        <v>139</v>
      </c>
      <c r="B500" s="17" t="s">
        <v>742</v>
      </c>
      <c r="C500" s="17" t="s">
        <v>260</v>
      </c>
      <c r="D500" s="17" t="s">
        <v>32</v>
      </c>
      <c r="E500" s="20" t="s">
        <v>442</v>
      </c>
      <c r="F500" s="17" t="s">
        <v>140</v>
      </c>
      <c r="G500" s="18" t="n">
        <v>17000</v>
      </c>
      <c r="H500" s="18" t="n">
        <f aca="false">7000-2000</f>
        <v>5000</v>
      </c>
      <c r="I500" s="18" t="n">
        <v>7000</v>
      </c>
    </row>
    <row r="501" customFormat="false" ht="45" hidden="false" customHeight="false" outlineLevel="0" collapsed="false">
      <c r="A501" s="21" t="s">
        <v>443</v>
      </c>
      <c r="B501" s="17" t="s">
        <v>742</v>
      </c>
      <c r="C501" s="17" t="s">
        <v>260</v>
      </c>
      <c r="D501" s="17" t="s">
        <v>32</v>
      </c>
      <c r="E501" s="20" t="s">
        <v>444</v>
      </c>
      <c r="F501" s="17"/>
      <c r="G501" s="18" t="n">
        <f aca="false">G502</f>
        <v>15417.8</v>
      </c>
      <c r="H501" s="18" t="n">
        <f aca="false">H502</f>
        <v>11850.9</v>
      </c>
      <c r="I501" s="18" t="n">
        <f aca="false">I502</f>
        <v>14814</v>
      </c>
    </row>
    <row r="502" customFormat="false" ht="45" hidden="false" customHeight="false" outlineLevel="0" collapsed="false">
      <c r="A502" s="21" t="s">
        <v>137</v>
      </c>
      <c r="B502" s="17" t="s">
        <v>742</v>
      </c>
      <c r="C502" s="17" t="s">
        <v>260</v>
      </c>
      <c r="D502" s="17" t="s">
        <v>32</v>
      </c>
      <c r="E502" s="20" t="s">
        <v>444</v>
      </c>
      <c r="F502" s="17" t="s">
        <v>138</v>
      </c>
      <c r="G502" s="18" t="n">
        <f aca="false">G503</f>
        <v>15417.8</v>
      </c>
      <c r="H502" s="18" t="n">
        <f aca="false">H503</f>
        <v>11850.9</v>
      </c>
      <c r="I502" s="18" t="n">
        <f aca="false">I503</f>
        <v>14814</v>
      </c>
    </row>
    <row r="503" customFormat="false" ht="15" hidden="false" customHeight="false" outlineLevel="0" collapsed="false">
      <c r="A503" s="21" t="s">
        <v>139</v>
      </c>
      <c r="B503" s="17" t="s">
        <v>742</v>
      </c>
      <c r="C503" s="17" t="s">
        <v>260</v>
      </c>
      <c r="D503" s="17" t="s">
        <v>32</v>
      </c>
      <c r="E503" s="20" t="s">
        <v>444</v>
      </c>
      <c r="F503" s="17" t="s">
        <v>140</v>
      </c>
      <c r="G503" s="18" t="n">
        <f aca="false">15307.6+110.2</f>
        <v>15417.8</v>
      </c>
      <c r="H503" s="18" t="n">
        <v>11850.9</v>
      </c>
      <c r="I503" s="18" t="n">
        <v>14814</v>
      </c>
    </row>
    <row r="504" customFormat="false" ht="65.4" hidden="false" customHeight="true" outlineLevel="0" collapsed="false">
      <c r="A504" s="21" t="s">
        <v>445</v>
      </c>
      <c r="B504" s="17" t="s">
        <v>742</v>
      </c>
      <c r="C504" s="17" t="s">
        <v>260</v>
      </c>
      <c r="D504" s="17" t="s">
        <v>32</v>
      </c>
      <c r="E504" s="20" t="s">
        <v>446</v>
      </c>
      <c r="F504" s="17"/>
      <c r="G504" s="18" t="n">
        <f aca="false">G505</f>
        <v>68.3</v>
      </c>
      <c r="H504" s="18" t="n">
        <f aca="false">H505</f>
        <v>0</v>
      </c>
      <c r="I504" s="18" t="n">
        <f aca="false">I505</f>
        <v>0</v>
      </c>
    </row>
    <row r="505" customFormat="false" ht="30" hidden="false" customHeight="false" outlineLevel="0" collapsed="false">
      <c r="A505" s="21" t="s">
        <v>41</v>
      </c>
      <c r="B505" s="17" t="s">
        <v>742</v>
      </c>
      <c r="C505" s="17" t="s">
        <v>260</v>
      </c>
      <c r="D505" s="17" t="s">
        <v>32</v>
      </c>
      <c r="E505" s="20" t="s">
        <v>446</v>
      </c>
      <c r="F505" s="17" t="s">
        <v>42</v>
      </c>
      <c r="G505" s="18" t="n">
        <f aca="false">G506</f>
        <v>68.3</v>
      </c>
      <c r="H505" s="18" t="n">
        <f aca="false">H506</f>
        <v>0</v>
      </c>
      <c r="I505" s="18" t="n">
        <f aca="false">I506</f>
        <v>0</v>
      </c>
    </row>
    <row r="506" customFormat="false" ht="45" hidden="false" customHeight="false" outlineLevel="0" collapsed="false">
      <c r="A506" s="21" t="s">
        <v>43</v>
      </c>
      <c r="B506" s="17" t="s">
        <v>742</v>
      </c>
      <c r="C506" s="17" t="s">
        <v>260</v>
      </c>
      <c r="D506" s="17" t="s">
        <v>32</v>
      </c>
      <c r="E506" s="20" t="s">
        <v>446</v>
      </c>
      <c r="F506" s="17" t="s">
        <v>44</v>
      </c>
      <c r="G506" s="18" t="n">
        <v>68.3</v>
      </c>
      <c r="H506" s="18" t="n">
        <v>0</v>
      </c>
      <c r="I506" s="18" t="n">
        <v>0</v>
      </c>
    </row>
    <row r="507" customFormat="false" ht="30" hidden="false" customHeight="false" outlineLevel="0" collapsed="false">
      <c r="A507" s="23" t="s">
        <v>302</v>
      </c>
      <c r="B507" s="17" t="s">
        <v>742</v>
      </c>
      <c r="C507" s="17" t="s">
        <v>260</v>
      </c>
      <c r="D507" s="17" t="s">
        <v>32</v>
      </c>
      <c r="E507" s="20" t="s">
        <v>303</v>
      </c>
      <c r="F507" s="17"/>
      <c r="G507" s="18" t="n">
        <f aca="false">G511+G508+G517+G514</f>
        <v>32252.6</v>
      </c>
      <c r="H507" s="18" t="n">
        <f aca="false">H511+H508+H517+H514</f>
        <v>264934.2</v>
      </c>
      <c r="I507" s="18" t="n">
        <f aca="false">I511+I508+I517+I514</f>
        <v>109369.5</v>
      </c>
    </row>
    <row r="508" customFormat="false" ht="45" hidden="false" customHeight="false" outlineLevel="0" collapsed="false">
      <c r="A508" s="23" t="s">
        <v>447</v>
      </c>
      <c r="B508" s="17" t="s">
        <v>742</v>
      </c>
      <c r="C508" s="17" t="s">
        <v>260</v>
      </c>
      <c r="D508" s="17" t="s">
        <v>32</v>
      </c>
      <c r="E508" s="20" t="s">
        <v>448</v>
      </c>
      <c r="F508" s="17"/>
      <c r="G508" s="18" t="n">
        <f aca="false">G509</f>
        <v>12121.2</v>
      </c>
      <c r="H508" s="18" t="n">
        <f aca="false">H509</f>
        <v>189899.1</v>
      </c>
      <c r="I508" s="18" t="n">
        <f aca="false">I509</f>
        <v>77392.5</v>
      </c>
    </row>
    <row r="509" customFormat="false" ht="30" hidden="false" customHeight="false" outlineLevel="0" collapsed="false">
      <c r="A509" s="21" t="s">
        <v>41</v>
      </c>
      <c r="B509" s="17" t="s">
        <v>742</v>
      </c>
      <c r="C509" s="17" t="s">
        <v>260</v>
      </c>
      <c r="D509" s="17" t="s">
        <v>32</v>
      </c>
      <c r="E509" s="20" t="s">
        <v>448</v>
      </c>
      <c r="F509" s="17" t="s">
        <v>42</v>
      </c>
      <c r="G509" s="18" t="n">
        <f aca="false">G510</f>
        <v>12121.2</v>
      </c>
      <c r="H509" s="18" t="n">
        <f aca="false">H510</f>
        <v>189899.1</v>
      </c>
      <c r="I509" s="18" t="n">
        <f aca="false">I510</f>
        <v>77392.5</v>
      </c>
    </row>
    <row r="510" customFormat="false" ht="45" hidden="false" customHeight="false" outlineLevel="0" collapsed="false">
      <c r="A510" s="21" t="s">
        <v>43</v>
      </c>
      <c r="B510" s="17" t="s">
        <v>742</v>
      </c>
      <c r="C510" s="17" t="s">
        <v>260</v>
      </c>
      <c r="D510" s="17" t="s">
        <v>32</v>
      </c>
      <c r="E510" s="20" t="s">
        <v>448</v>
      </c>
      <c r="F510" s="17" t="s">
        <v>44</v>
      </c>
      <c r="G510" s="18" t="n">
        <v>12121.2</v>
      </c>
      <c r="H510" s="18" t="n">
        <f aca="false">188000+1899.1</f>
        <v>189899.1</v>
      </c>
      <c r="I510" s="18" t="n">
        <f aca="false">76618.5+774</f>
        <v>77392.5</v>
      </c>
    </row>
    <row r="511" customFormat="false" ht="60" hidden="false" customHeight="false" outlineLevel="0" collapsed="false">
      <c r="A511" s="23" t="s">
        <v>449</v>
      </c>
      <c r="B511" s="17" t="s">
        <v>742</v>
      </c>
      <c r="C511" s="17" t="s">
        <v>260</v>
      </c>
      <c r="D511" s="17" t="s">
        <v>32</v>
      </c>
      <c r="E511" s="20" t="s">
        <v>450</v>
      </c>
      <c r="F511" s="17"/>
      <c r="G511" s="18" t="n">
        <f aca="false">G512</f>
        <v>0</v>
      </c>
      <c r="H511" s="18" t="n">
        <f aca="false">H512</f>
        <v>170.9</v>
      </c>
      <c r="I511" s="18" t="n">
        <f aca="false">I512</f>
        <v>179.4</v>
      </c>
    </row>
    <row r="512" customFormat="false" ht="45" hidden="false" customHeight="false" outlineLevel="0" collapsed="false">
      <c r="A512" s="21" t="s">
        <v>137</v>
      </c>
      <c r="B512" s="17" t="s">
        <v>742</v>
      </c>
      <c r="C512" s="17" t="s">
        <v>260</v>
      </c>
      <c r="D512" s="17" t="s">
        <v>32</v>
      </c>
      <c r="E512" s="20" t="s">
        <v>450</v>
      </c>
      <c r="F512" s="17" t="s">
        <v>138</v>
      </c>
      <c r="G512" s="18" t="n">
        <f aca="false">G513</f>
        <v>0</v>
      </c>
      <c r="H512" s="18" t="n">
        <f aca="false">H513</f>
        <v>170.9</v>
      </c>
      <c r="I512" s="18" t="n">
        <f aca="false">I513</f>
        <v>179.4</v>
      </c>
    </row>
    <row r="513" customFormat="false" ht="15" hidden="false" customHeight="false" outlineLevel="0" collapsed="false">
      <c r="A513" s="21" t="s">
        <v>139</v>
      </c>
      <c r="B513" s="17" t="s">
        <v>742</v>
      </c>
      <c r="C513" s="17" t="s">
        <v>260</v>
      </c>
      <c r="D513" s="17" t="s">
        <v>32</v>
      </c>
      <c r="E513" s="20" t="s">
        <v>450</v>
      </c>
      <c r="F513" s="17" t="s">
        <v>140</v>
      </c>
      <c r="G513" s="18" t="n">
        <f aca="false">162.7-162.7</f>
        <v>0</v>
      </c>
      <c r="H513" s="18" t="n">
        <v>170.9</v>
      </c>
      <c r="I513" s="18" t="n">
        <v>179.4</v>
      </c>
    </row>
    <row r="514" customFormat="false" ht="45" hidden="false" customHeight="false" outlineLevel="0" collapsed="false">
      <c r="A514" s="21" t="s">
        <v>451</v>
      </c>
      <c r="B514" s="17" t="s">
        <v>742</v>
      </c>
      <c r="C514" s="17" t="s">
        <v>260</v>
      </c>
      <c r="D514" s="17" t="s">
        <v>32</v>
      </c>
      <c r="E514" s="20" t="s">
        <v>452</v>
      </c>
      <c r="F514" s="17"/>
      <c r="G514" s="18" t="n">
        <f aca="false">G515</f>
        <v>4545.5</v>
      </c>
      <c r="H514" s="18" t="n">
        <f aca="false">H515</f>
        <v>0</v>
      </c>
      <c r="I514" s="18" t="n">
        <f aca="false">I515</f>
        <v>0</v>
      </c>
    </row>
    <row r="515" customFormat="false" ht="45" hidden="false" customHeight="false" outlineLevel="0" collapsed="false">
      <c r="A515" s="21" t="s">
        <v>137</v>
      </c>
      <c r="B515" s="17" t="s">
        <v>742</v>
      </c>
      <c r="C515" s="17" t="s">
        <v>260</v>
      </c>
      <c r="D515" s="17" t="s">
        <v>32</v>
      </c>
      <c r="E515" s="20" t="s">
        <v>452</v>
      </c>
      <c r="F515" s="17" t="s">
        <v>138</v>
      </c>
      <c r="G515" s="18" t="n">
        <f aca="false">G516</f>
        <v>4545.5</v>
      </c>
      <c r="H515" s="18" t="n">
        <f aca="false">H516</f>
        <v>0</v>
      </c>
      <c r="I515" s="18" t="n">
        <f aca="false">I516</f>
        <v>0</v>
      </c>
    </row>
    <row r="516" customFormat="false" ht="15" hidden="false" customHeight="false" outlineLevel="0" collapsed="false">
      <c r="A516" s="21" t="s">
        <v>139</v>
      </c>
      <c r="B516" s="17" t="s">
        <v>742</v>
      </c>
      <c r="C516" s="17" t="s">
        <v>260</v>
      </c>
      <c r="D516" s="17" t="s">
        <v>32</v>
      </c>
      <c r="E516" s="20" t="s">
        <v>452</v>
      </c>
      <c r="F516" s="17" t="s">
        <v>140</v>
      </c>
      <c r="G516" s="18" t="n">
        <f aca="false">4500+45.5</f>
        <v>4545.5</v>
      </c>
      <c r="H516" s="18" t="n">
        <v>0</v>
      </c>
      <c r="I516" s="18" t="n">
        <v>0</v>
      </c>
    </row>
    <row r="517" customFormat="false" ht="60" hidden="false" customHeight="false" outlineLevel="0" collapsed="false">
      <c r="A517" s="23" t="s">
        <v>453</v>
      </c>
      <c r="B517" s="17" t="s">
        <v>742</v>
      </c>
      <c r="C517" s="17" t="s">
        <v>260</v>
      </c>
      <c r="D517" s="17" t="s">
        <v>32</v>
      </c>
      <c r="E517" s="20" t="s">
        <v>454</v>
      </c>
      <c r="F517" s="17"/>
      <c r="G517" s="18" t="n">
        <f aca="false">G518</f>
        <v>15585.9</v>
      </c>
      <c r="H517" s="18" t="n">
        <f aca="false">H518</f>
        <v>74864.2</v>
      </c>
      <c r="I517" s="18" t="n">
        <f aca="false">I518</f>
        <v>31797.6</v>
      </c>
    </row>
    <row r="518" customFormat="false" ht="30" hidden="false" customHeight="false" outlineLevel="0" collapsed="false">
      <c r="A518" s="21" t="s">
        <v>41</v>
      </c>
      <c r="B518" s="17" t="s">
        <v>742</v>
      </c>
      <c r="C518" s="17" t="s">
        <v>260</v>
      </c>
      <c r="D518" s="17" t="s">
        <v>32</v>
      </c>
      <c r="E518" s="20" t="s">
        <v>454</v>
      </c>
      <c r="F518" s="17" t="s">
        <v>42</v>
      </c>
      <c r="G518" s="18" t="n">
        <f aca="false">G519</f>
        <v>15585.9</v>
      </c>
      <c r="H518" s="18" t="n">
        <f aca="false">H519</f>
        <v>74864.2</v>
      </c>
      <c r="I518" s="18" t="n">
        <f aca="false">I519</f>
        <v>31797.6</v>
      </c>
    </row>
    <row r="519" customFormat="false" ht="45" hidden="false" customHeight="false" outlineLevel="0" collapsed="false">
      <c r="A519" s="21" t="s">
        <v>43</v>
      </c>
      <c r="B519" s="17" t="s">
        <v>742</v>
      </c>
      <c r="C519" s="17" t="s">
        <v>260</v>
      </c>
      <c r="D519" s="17" t="s">
        <v>32</v>
      </c>
      <c r="E519" s="20" t="s">
        <v>454</v>
      </c>
      <c r="F519" s="17" t="s">
        <v>44</v>
      </c>
      <c r="G519" s="18" t="n">
        <v>15585.9</v>
      </c>
      <c r="H519" s="18" t="n">
        <f aca="false">70767+4097.2</f>
        <v>74864.2</v>
      </c>
      <c r="I519" s="18" t="n">
        <f aca="false">26797.6+5000</f>
        <v>31797.6</v>
      </c>
    </row>
    <row r="520" customFormat="false" ht="15" hidden="false" customHeight="false" outlineLevel="0" collapsed="false">
      <c r="A520" s="19" t="s">
        <v>308</v>
      </c>
      <c r="B520" s="17" t="s">
        <v>742</v>
      </c>
      <c r="C520" s="17" t="s">
        <v>260</v>
      </c>
      <c r="D520" s="17" t="s">
        <v>32</v>
      </c>
      <c r="E520" s="20" t="s">
        <v>309</v>
      </c>
      <c r="F520" s="24"/>
      <c r="G520" s="18" t="n">
        <f aca="false">G521</f>
        <v>45687</v>
      </c>
      <c r="H520" s="18" t="n">
        <f aca="false">H521</f>
        <v>44849</v>
      </c>
      <c r="I520" s="18" t="n">
        <f aca="false">I521</f>
        <v>50533.5</v>
      </c>
    </row>
    <row r="521" customFormat="false" ht="45" hidden="false" customHeight="false" outlineLevel="0" collapsed="false">
      <c r="A521" s="23" t="s">
        <v>310</v>
      </c>
      <c r="B521" s="17" t="s">
        <v>742</v>
      </c>
      <c r="C521" s="17" t="s">
        <v>260</v>
      </c>
      <c r="D521" s="17" t="s">
        <v>32</v>
      </c>
      <c r="E521" s="20" t="s">
        <v>311</v>
      </c>
      <c r="F521" s="24"/>
      <c r="G521" s="18" t="n">
        <f aca="false">G522+G525+G528+G531</f>
        <v>45687</v>
      </c>
      <c r="H521" s="18" t="n">
        <f aca="false">H522+H525+H528+H531</f>
        <v>44849</v>
      </c>
      <c r="I521" s="18" t="n">
        <f aca="false">I522+I525+I528+I531</f>
        <v>50533.5</v>
      </c>
    </row>
    <row r="522" customFormat="false" ht="30" hidden="false" customHeight="false" outlineLevel="0" collapsed="false">
      <c r="A522" s="23" t="s">
        <v>455</v>
      </c>
      <c r="B522" s="17" t="s">
        <v>742</v>
      </c>
      <c r="C522" s="17" t="s">
        <v>260</v>
      </c>
      <c r="D522" s="17" t="s">
        <v>32</v>
      </c>
      <c r="E522" s="20" t="s">
        <v>456</v>
      </c>
      <c r="F522" s="24"/>
      <c r="G522" s="18" t="n">
        <f aca="false">G523</f>
        <v>11222</v>
      </c>
      <c r="H522" s="18" t="n">
        <f aca="false">H523</f>
        <v>11211</v>
      </c>
      <c r="I522" s="18" t="n">
        <f aca="false">I523</f>
        <v>13590.5</v>
      </c>
    </row>
    <row r="523" customFormat="false" ht="45" hidden="false" customHeight="false" outlineLevel="0" collapsed="false">
      <c r="A523" s="21" t="s">
        <v>137</v>
      </c>
      <c r="B523" s="17" t="s">
        <v>742</v>
      </c>
      <c r="C523" s="17" t="s">
        <v>260</v>
      </c>
      <c r="D523" s="17" t="s">
        <v>32</v>
      </c>
      <c r="E523" s="20" t="s">
        <v>456</v>
      </c>
      <c r="F523" s="17" t="s">
        <v>138</v>
      </c>
      <c r="G523" s="18" t="n">
        <f aca="false">G524</f>
        <v>11222</v>
      </c>
      <c r="H523" s="18" t="n">
        <f aca="false">H524</f>
        <v>11211</v>
      </c>
      <c r="I523" s="18" t="n">
        <f aca="false">I524</f>
        <v>13590.5</v>
      </c>
    </row>
    <row r="524" customFormat="false" ht="15" hidden="false" customHeight="false" outlineLevel="0" collapsed="false">
      <c r="A524" s="21" t="s">
        <v>139</v>
      </c>
      <c r="B524" s="17" t="s">
        <v>742</v>
      </c>
      <c r="C524" s="17" t="s">
        <v>260</v>
      </c>
      <c r="D524" s="17" t="s">
        <v>32</v>
      </c>
      <c r="E524" s="20" t="s">
        <v>456</v>
      </c>
      <c r="F524" s="17" t="s">
        <v>140</v>
      </c>
      <c r="G524" s="18" t="n">
        <f aca="false">11000+222</f>
        <v>11222</v>
      </c>
      <c r="H524" s="18" t="n">
        <f aca="false">19974+1500+4830+6300+12649+703+315+840+2100-38000</f>
        <v>11211</v>
      </c>
      <c r="I524" s="18" t="n">
        <f aca="false">20973+1500+5071.5+6615+13282+731+331+882+2205-38000</f>
        <v>13590.5</v>
      </c>
    </row>
    <row r="525" customFormat="false" ht="45" hidden="false" customHeight="false" outlineLevel="0" collapsed="false">
      <c r="A525" s="21" t="s">
        <v>457</v>
      </c>
      <c r="B525" s="17" t="s">
        <v>742</v>
      </c>
      <c r="C525" s="17" t="s">
        <v>260</v>
      </c>
      <c r="D525" s="17" t="s">
        <v>32</v>
      </c>
      <c r="E525" s="20" t="s">
        <v>458</v>
      </c>
      <c r="F525" s="17"/>
      <c r="G525" s="18" t="n">
        <f aca="false">G526</f>
        <v>10500</v>
      </c>
      <c r="H525" s="18" t="n">
        <f aca="false">H526</f>
        <v>10894</v>
      </c>
      <c r="I525" s="18" t="n">
        <f aca="false">I526</f>
        <v>11159</v>
      </c>
    </row>
    <row r="526" customFormat="false" ht="45" hidden="false" customHeight="false" outlineLevel="0" collapsed="false">
      <c r="A526" s="21" t="s">
        <v>137</v>
      </c>
      <c r="B526" s="17" t="s">
        <v>742</v>
      </c>
      <c r="C526" s="17" t="s">
        <v>260</v>
      </c>
      <c r="D526" s="17" t="s">
        <v>32</v>
      </c>
      <c r="E526" s="20" t="s">
        <v>458</v>
      </c>
      <c r="F526" s="17" t="s">
        <v>138</v>
      </c>
      <c r="G526" s="18" t="n">
        <f aca="false">G527</f>
        <v>10500</v>
      </c>
      <c r="H526" s="18" t="n">
        <f aca="false">H527</f>
        <v>10894</v>
      </c>
      <c r="I526" s="18" t="n">
        <f aca="false">I527</f>
        <v>11159</v>
      </c>
    </row>
    <row r="527" customFormat="false" ht="15" hidden="false" customHeight="false" outlineLevel="0" collapsed="false">
      <c r="A527" s="21" t="s">
        <v>139</v>
      </c>
      <c r="B527" s="17" t="s">
        <v>742</v>
      </c>
      <c r="C527" s="17" t="s">
        <v>260</v>
      </c>
      <c r="D527" s="17" t="s">
        <v>32</v>
      </c>
      <c r="E527" s="20" t="s">
        <v>458</v>
      </c>
      <c r="F527" s="17" t="s">
        <v>140</v>
      </c>
      <c r="G527" s="18" t="n">
        <v>10500</v>
      </c>
      <c r="H527" s="18" t="n">
        <f aca="false">12894-2000</f>
        <v>10894</v>
      </c>
      <c r="I527" s="18" t="n">
        <f aca="false">13659-2500</f>
        <v>11159</v>
      </c>
    </row>
    <row r="528" customFormat="false" ht="50.4" hidden="false" customHeight="true" outlineLevel="0" collapsed="false">
      <c r="A528" s="21" t="s">
        <v>459</v>
      </c>
      <c r="B528" s="17" t="s">
        <v>742</v>
      </c>
      <c r="C528" s="17" t="s">
        <v>260</v>
      </c>
      <c r="D528" s="17" t="s">
        <v>32</v>
      </c>
      <c r="E528" s="20" t="s">
        <v>460</v>
      </c>
      <c r="F528" s="17"/>
      <c r="G528" s="18" t="n">
        <f aca="false">G529</f>
        <v>20965</v>
      </c>
      <c r="H528" s="18" t="n">
        <f aca="false">H529</f>
        <v>21204</v>
      </c>
      <c r="I528" s="18" t="n">
        <f aca="false">I529</f>
        <v>23492</v>
      </c>
    </row>
    <row r="529" customFormat="false" ht="45" hidden="false" customHeight="false" outlineLevel="0" collapsed="false">
      <c r="A529" s="21" t="s">
        <v>137</v>
      </c>
      <c r="B529" s="17" t="s">
        <v>742</v>
      </c>
      <c r="C529" s="17" t="s">
        <v>260</v>
      </c>
      <c r="D529" s="17" t="s">
        <v>32</v>
      </c>
      <c r="E529" s="20" t="s">
        <v>460</v>
      </c>
      <c r="F529" s="17" t="s">
        <v>138</v>
      </c>
      <c r="G529" s="18" t="n">
        <f aca="false">G530</f>
        <v>20965</v>
      </c>
      <c r="H529" s="18" t="n">
        <f aca="false">H530</f>
        <v>21204</v>
      </c>
      <c r="I529" s="18" t="n">
        <f aca="false">I530</f>
        <v>23492</v>
      </c>
    </row>
    <row r="530" customFormat="false" ht="15" hidden="false" customHeight="false" outlineLevel="0" collapsed="false">
      <c r="A530" s="21" t="s">
        <v>139</v>
      </c>
      <c r="B530" s="17" t="s">
        <v>742</v>
      </c>
      <c r="C530" s="17" t="s">
        <v>260</v>
      </c>
      <c r="D530" s="17" t="s">
        <v>32</v>
      </c>
      <c r="E530" s="20" t="s">
        <v>460</v>
      </c>
      <c r="F530" s="17" t="s">
        <v>140</v>
      </c>
      <c r="G530" s="18" t="n">
        <v>20965</v>
      </c>
      <c r="H530" s="18" t="n">
        <f aca="false">32204-11000</f>
        <v>21204</v>
      </c>
      <c r="I530" s="18" t="n">
        <f aca="false">33492-10000</f>
        <v>23492</v>
      </c>
    </row>
    <row r="531" customFormat="false" ht="45" hidden="false" customHeight="false" outlineLevel="0" collapsed="false">
      <c r="A531" s="23" t="s">
        <v>461</v>
      </c>
      <c r="B531" s="17" t="s">
        <v>742</v>
      </c>
      <c r="C531" s="17" t="s">
        <v>260</v>
      </c>
      <c r="D531" s="17" t="s">
        <v>32</v>
      </c>
      <c r="E531" s="20" t="s">
        <v>462</v>
      </c>
      <c r="F531" s="24"/>
      <c r="G531" s="18" t="n">
        <f aca="false">G532</f>
        <v>3000</v>
      </c>
      <c r="H531" s="18" t="n">
        <f aca="false">H532</f>
        <v>1540</v>
      </c>
      <c r="I531" s="18" t="n">
        <f aca="false">I532</f>
        <v>2292</v>
      </c>
    </row>
    <row r="532" customFormat="false" ht="45" hidden="false" customHeight="false" outlineLevel="0" collapsed="false">
      <c r="A532" s="21" t="s">
        <v>137</v>
      </c>
      <c r="B532" s="17" t="s">
        <v>742</v>
      </c>
      <c r="C532" s="17" t="s">
        <v>260</v>
      </c>
      <c r="D532" s="17" t="s">
        <v>32</v>
      </c>
      <c r="E532" s="20" t="s">
        <v>462</v>
      </c>
      <c r="F532" s="17" t="s">
        <v>138</v>
      </c>
      <c r="G532" s="18" t="n">
        <f aca="false">G533</f>
        <v>3000</v>
      </c>
      <c r="H532" s="18" t="n">
        <f aca="false">H533</f>
        <v>1540</v>
      </c>
      <c r="I532" s="18" t="n">
        <f aca="false">I533</f>
        <v>2292</v>
      </c>
    </row>
    <row r="533" customFormat="false" ht="15" hidden="false" customHeight="false" outlineLevel="0" collapsed="false">
      <c r="A533" s="21" t="s">
        <v>139</v>
      </c>
      <c r="B533" s="17" t="s">
        <v>742</v>
      </c>
      <c r="C533" s="17" t="s">
        <v>260</v>
      </c>
      <c r="D533" s="17" t="s">
        <v>32</v>
      </c>
      <c r="E533" s="20" t="s">
        <v>462</v>
      </c>
      <c r="F533" s="17" t="s">
        <v>140</v>
      </c>
      <c r="G533" s="18" t="n">
        <f aca="false">1500+1500</f>
        <v>3000</v>
      </c>
      <c r="H533" s="18" t="n">
        <f aca="false">5040-3500</f>
        <v>1540</v>
      </c>
      <c r="I533" s="18" t="n">
        <f aca="false">5292-3000</f>
        <v>2292</v>
      </c>
    </row>
    <row r="534" customFormat="false" ht="15" hidden="false" customHeight="false" outlineLevel="0" collapsed="false">
      <c r="A534" s="19" t="s">
        <v>81</v>
      </c>
      <c r="B534" s="17" t="s">
        <v>742</v>
      </c>
      <c r="C534" s="17" t="s">
        <v>260</v>
      </c>
      <c r="D534" s="17" t="s">
        <v>32</v>
      </c>
      <c r="E534" s="20" t="s">
        <v>82</v>
      </c>
      <c r="F534" s="17"/>
      <c r="G534" s="18" t="n">
        <f aca="false">G540+G535</f>
        <v>20622.7</v>
      </c>
      <c r="H534" s="18" t="n">
        <f aca="false">H540+H535</f>
        <v>12000</v>
      </c>
      <c r="I534" s="18" t="n">
        <f aca="false">I540+I535</f>
        <v>12000</v>
      </c>
    </row>
    <row r="535" customFormat="false" ht="15" hidden="false" customHeight="false" outlineLevel="0" collapsed="false">
      <c r="A535" s="19" t="s">
        <v>83</v>
      </c>
      <c r="B535" s="17" t="s">
        <v>742</v>
      </c>
      <c r="C535" s="17" t="s">
        <v>260</v>
      </c>
      <c r="D535" s="17" t="s">
        <v>32</v>
      </c>
      <c r="E535" s="20" t="s">
        <v>84</v>
      </c>
      <c r="F535" s="17"/>
      <c r="G535" s="18" t="n">
        <f aca="false">G536+G538</f>
        <v>12608.4</v>
      </c>
      <c r="H535" s="18" t="n">
        <f aca="false">H536+H538</f>
        <v>0</v>
      </c>
      <c r="I535" s="18" t="n">
        <f aca="false">I536+I538</f>
        <v>0</v>
      </c>
    </row>
    <row r="536" customFormat="false" ht="30" hidden="false" customHeight="false" outlineLevel="0" collapsed="false">
      <c r="A536" s="21" t="s">
        <v>41</v>
      </c>
      <c r="B536" s="17" t="s">
        <v>742</v>
      </c>
      <c r="C536" s="17" t="s">
        <v>260</v>
      </c>
      <c r="D536" s="17" t="s">
        <v>32</v>
      </c>
      <c r="E536" s="20" t="s">
        <v>84</v>
      </c>
      <c r="F536" s="24" t="n">
        <v>200</v>
      </c>
      <c r="G536" s="18" t="n">
        <f aca="false">G537</f>
        <v>1631.9</v>
      </c>
      <c r="H536" s="18" t="n">
        <f aca="false">H537</f>
        <v>0</v>
      </c>
      <c r="I536" s="18" t="n">
        <f aca="false">I537</f>
        <v>0</v>
      </c>
    </row>
    <row r="537" customFormat="false" ht="45" hidden="false" customHeight="false" outlineLevel="0" collapsed="false">
      <c r="A537" s="21" t="s">
        <v>43</v>
      </c>
      <c r="B537" s="17" t="s">
        <v>742</v>
      </c>
      <c r="C537" s="17" t="s">
        <v>260</v>
      </c>
      <c r="D537" s="17" t="s">
        <v>32</v>
      </c>
      <c r="E537" s="20" t="s">
        <v>84</v>
      </c>
      <c r="F537" s="24" t="n">
        <v>240</v>
      </c>
      <c r="G537" s="18" t="n">
        <v>1631.9</v>
      </c>
      <c r="H537" s="18" t="n">
        <v>0</v>
      </c>
      <c r="I537" s="18" t="n">
        <v>0</v>
      </c>
    </row>
    <row r="538" customFormat="false" ht="45" hidden="false" customHeight="false" outlineLevel="0" collapsed="false">
      <c r="A538" s="21" t="s">
        <v>137</v>
      </c>
      <c r="B538" s="17" t="s">
        <v>742</v>
      </c>
      <c r="C538" s="17" t="s">
        <v>260</v>
      </c>
      <c r="D538" s="17" t="s">
        <v>32</v>
      </c>
      <c r="E538" s="20" t="s">
        <v>84</v>
      </c>
      <c r="F538" s="17" t="s">
        <v>138</v>
      </c>
      <c r="G538" s="18" t="n">
        <f aca="false">G539</f>
        <v>10976.5</v>
      </c>
      <c r="H538" s="18" t="n">
        <f aca="false">H539</f>
        <v>0</v>
      </c>
      <c r="I538" s="18" t="n">
        <f aca="false">I539</f>
        <v>0</v>
      </c>
    </row>
    <row r="539" customFormat="false" ht="15" hidden="false" customHeight="false" outlineLevel="0" collapsed="false">
      <c r="A539" s="21" t="s">
        <v>139</v>
      </c>
      <c r="B539" s="17" t="s">
        <v>742</v>
      </c>
      <c r="C539" s="17" t="s">
        <v>260</v>
      </c>
      <c r="D539" s="17" t="s">
        <v>32</v>
      </c>
      <c r="E539" s="20" t="s">
        <v>84</v>
      </c>
      <c r="F539" s="17" t="s">
        <v>140</v>
      </c>
      <c r="G539" s="18" t="n">
        <v>10976.5</v>
      </c>
      <c r="H539" s="18" t="n">
        <v>0</v>
      </c>
      <c r="I539" s="18" t="n">
        <v>0</v>
      </c>
    </row>
    <row r="540" customFormat="false" ht="30" hidden="false" customHeight="false" outlineLevel="0" collapsed="false">
      <c r="A540" s="21" t="s">
        <v>314</v>
      </c>
      <c r="B540" s="17" t="s">
        <v>742</v>
      </c>
      <c r="C540" s="17" t="s">
        <v>260</v>
      </c>
      <c r="D540" s="17" t="s">
        <v>32</v>
      </c>
      <c r="E540" s="20" t="s">
        <v>315</v>
      </c>
      <c r="F540" s="17"/>
      <c r="G540" s="18" t="n">
        <f aca="false">G541</f>
        <v>8014.3</v>
      </c>
      <c r="H540" s="18" t="n">
        <f aca="false">H541</f>
        <v>12000</v>
      </c>
      <c r="I540" s="18" t="n">
        <f aca="false">I541</f>
        <v>12000</v>
      </c>
    </row>
    <row r="541" customFormat="false" ht="45" hidden="false" customHeight="false" outlineLevel="0" collapsed="false">
      <c r="A541" s="21" t="s">
        <v>137</v>
      </c>
      <c r="B541" s="17" t="s">
        <v>742</v>
      </c>
      <c r="C541" s="17" t="s">
        <v>260</v>
      </c>
      <c r="D541" s="17" t="s">
        <v>32</v>
      </c>
      <c r="E541" s="20" t="s">
        <v>315</v>
      </c>
      <c r="F541" s="17" t="s">
        <v>138</v>
      </c>
      <c r="G541" s="18" t="n">
        <f aca="false">G542</f>
        <v>8014.3</v>
      </c>
      <c r="H541" s="18" t="n">
        <f aca="false">H542</f>
        <v>12000</v>
      </c>
      <c r="I541" s="18" t="n">
        <f aca="false">I542</f>
        <v>12000</v>
      </c>
    </row>
    <row r="542" customFormat="false" ht="15" hidden="false" customHeight="false" outlineLevel="0" collapsed="false">
      <c r="A542" s="21" t="s">
        <v>139</v>
      </c>
      <c r="B542" s="17" t="s">
        <v>742</v>
      </c>
      <c r="C542" s="17" t="s">
        <v>260</v>
      </c>
      <c r="D542" s="17" t="s">
        <v>32</v>
      </c>
      <c r="E542" s="20" t="s">
        <v>315</v>
      </c>
      <c r="F542" s="17" t="s">
        <v>140</v>
      </c>
      <c r="G542" s="18" t="n">
        <v>8014.3</v>
      </c>
      <c r="H542" s="18" t="n">
        <v>12000</v>
      </c>
      <c r="I542" s="18" t="n">
        <v>12000</v>
      </c>
    </row>
    <row r="543" customFormat="false" ht="30" hidden="false" customHeight="false" outlineLevel="0" collapsed="false">
      <c r="A543" s="21" t="s">
        <v>463</v>
      </c>
      <c r="B543" s="17" t="s">
        <v>742</v>
      </c>
      <c r="C543" s="17" t="s">
        <v>260</v>
      </c>
      <c r="D543" s="17" t="s">
        <v>260</v>
      </c>
      <c r="E543" s="17"/>
      <c r="F543" s="17"/>
      <c r="G543" s="18" t="n">
        <f aca="false">G554+G562+G544+G568</f>
        <v>51558</v>
      </c>
      <c r="H543" s="18" t="n">
        <f aca="false">H554+H562+H544+H568</f>
        <v>44372.2</v>
      </c>
      <c r="I543" s="18" t="n">
        <f aca="false">I554+I562+I544+I568</f>
        <v>46871.3</v>
      </c>
    </row>
    <row r="544" customFormat="false" ht="45" hidden="false" customHeight="false" outlineLevel="0" collapsed="false">
      <c r="A544" s="19" t="s">
        <v>129</v>
      </c>
      <c r="B544" s="17" t="s">
        <v>742</v>
      </c>
      <c r="C544" s="17" t="s">
        <v>260</v>
      </c>
      <c r="D544" s="17" t="s">
        <v>260</v>
      </c>
      <c r="E544" s="20" t="s">
        <v>130</v>
      </c>
      <c r="F544" s="17"/>
      <c r="G544" s="18" t="n">
        <f aca="false">G545</f>
        <v>9034.7</v>
      </c>
      <c r="H544" s="18" t="n">
        <f aca="false">H545</f>
        <v>8621.9</v>
      </c>
      <c r="I544" s="18" t="n">
        <f aca="false">I545</f>
        <v>8739.3</v>
      </c>
    </row>
    <row r="545" customFormat="false" ht="30" hidden="false" customHeight="false" outlineLevel="0" collapsed="false">
      <c r="A545" s="19" t="s">
        <v>131</v>
      </c>
      <c r="B545" s="17" t="s">
        <v>742</v>
      </c>
      <c r="C545" s="17" t="s">
        <v>260</v>
      </c>
      <c r="D545" s="17" t="s">
        <v>260</v>
      </c>
      <c r="E545" s="20" t="s">
        <v>132</v>
      </c>
      <c r="F545" s="17"/>
      <c r="G545" s="18" t="n">
        <f aca="false">G546</f>
        <v>9034.7</v>
      </c>
      <c r="H545" s="18" t="n">
        <f aca="false">H546</f>
        <v>8621.9</v>
      </c>
      <c r="I545" s="18" t="n">
        <f aca="false">I546</f>
        <v>8739.3</v>
      </c>
    </row>
    <row r="546" customFormat="false" ht="30" hidden="false" customHeight="false" outlineLevel="0" collapsed="false">
      <c r="A546" s="23" t="s">
        <v>431</v>
      </c>
      <c r="B546" s="17" t="s">
        <v>742</v>
      </c>
      <c r="C546" s="17" t="s">
        <v>260</v>
      </c>
      <c r="D546" s="17" t="s">
        <v>260</v>
      </c>
      <c r="E546" s="20" t="s">
        <v>432</v>
      </c>
      <c r="F546" s="17"/>
      <c r="G546" s="18" t="n">
        <f aca="false">G547</f>
        <v>9034.7</v>
      </c>
      <c r="H546" s="18" t="n">
        <f aca="false">H547</f>
        <v>8621.9</v>
      </c>
      <c r="I546" s="18" t="n">
        <f aca="false">I547</f>
        <v>8739.3</v>
      </c>
    </row>
    <row r="547" customFormat="false" ht="45" hidden="false" customHeight="false" outlineLevel="0" collapsed="false">
      <c r="A547" s="23" t="s">
        <v>464</v>
      </c>
      <c r="B547" s="17" t="s">
        <v>742</v>
      </c>
      <c r="C547" s="17" t="s">
        <v>260</v>
      </c>
      <c r="D547" s="17" t="s">
        <v>260</v>
      </c>
      <c r="E547" s="44" t="s">
        <v>465</v>
      </c>
      <c r="F547" s="24"/>
      <c r="G547" s="18" t="n">
        <f aca="false">G548+G550+G552</f>
        <v>9034.7</v>
      </c>
      <c r="H547" s="18" t="n">
        <f aca="false">H548+H550+H552</f>
        <v>8621.9</v>
      </c>
      <c r="I547" s="18" t="n">
        <f aca="false">I548+I550+I552</f>
        <v>8739.3</v>
      </c>
    </row>
    <row r="548" customFormat="false" ht="75" hidden="false" customHeight="false" outlineLevel="0" collapsed="false">
      <c r="A548" s="25" t="s">
        <v>27</v>
      </c>
      <c r="B548" s="17" t="s">
        <v>742</v>
      </c>
      <c r="C548" s="17" t="s">
        <v>260</v>
      </c>
      <c r="D548" s="17" t="s">
        <v>260</v>
      </c>
      <c r="E548" s="44" t="s">
        <v>465</v>
      </c>
      <c r="F548" s="17" t="s">
        <v>28</v>
      </c>
      <c r="G548" s="18" t="n">
        <f aca="false">G549</f>
        <v>8664.7</v>
      </c>
      <c r="H548" s="18" t="n">
        <f aca="false">H549</f>
        <v>8057.9</v>
      </c>
      <c r="I548" s="18" t="n">
        <f aca="false">I549</f>
        <v>8057.9</v>
      </c>
    </row>
    <row r="549" customFormat="false" ht="30" hidden="false" customHeight="false" outlineLevel="0" collapsed="false">
      <c r="A549" s="25" t="s">
        <v>121</v>
      </c>
      <c r="B549" s="17" t="s">
        <v>742</v>
      </c>
      <c r="C549" s="17" t="s">
        <v>260</v>
      </c>
      <c r="D549" s="17" t="s">
        <v>260</v>
      </c>
      <c r="E549" s="44" t="s">
        <v>465</v>
      </c>
      <c r="F549" s="17" t="s">
        <v>122</v>
      </c>
      <c r="G549" s="18" t="n">
        <v>8664.7</v>
      </c>
      <c r="H549" s="18" t="n">
        <v>8057.9</v>
      </c>
      <c r="I549" s="18" t="n">
        <v>8057.9</v>
      </c>
    </row>
    <row r="550" customFormat="false" ht="30" hidden="false" customHeight="false" outlineLevel="0" collapsed="false">
      <c r="A550" s="21" t="s">
        <v>41</v>
      </c>
      <c r="B550" s="17" t="s">
        <v>742</v>
      </c>
      <c r="C550" s="17" t="s">
        <v>260</v>
      </c>
      <c r="D550" s="17" t="s">
        <v>260</v>
      </c>
      <c r="E550" s="44" t="s">
        <v>465</v>
      </c>
      <c r="F550" s="17" t="s">
        <v>42</v>
      </c>
      <c r="G550" s="18" t="n">
        <f aca="false">G551</f>
        <v>369.6</v>
      </c>
      <c r="H550" s="18" t="n">
        <f aca="false">H551</f>
        <v>563.6</v>
      </c>
      <c r="I550" s="18" t="n">
        <f aca="false">I551</f>
        <v>681</v>
      </c>
    </row>
    <row r="551" customFormat="false" ht="45" hidden="false" customHeight="false" outlineLevel="0" collapsed="false">
      <c r="A551" s="21" t="s">
        <v>43</v>
      </c>
      <c r="B551" s="17" t="s">
        <v>742</v>
      </c>
      <c r="C551" s="17" t="s">
        <v>260</v>
      </c>
      <c r="D551" s="17" t="s">
        <v>260</v>
      </c>
      <c r="E551" s="44" t="s">
        <v>465</v>
      </c>
      <c r="F551" s="17" t="s">
        <v>44</v>
      </c>
      <c r="G551" s="18" t="n">
        <v>369.6</v>
      </c>
      <c r="H551" s="18" t="n">
        <f aca="false">533.6+30</f>
        <v>563.6</v>
      </c>
      <c r="I551" s="18" t="n">
        <f aca="false">651+30</f>
        <v>681</v>
      </c>
    </row>
    <row r="552" customFormat="false" ht="15" hidden="false" customHeight="false" outlineLevel="0" collapsed="false">
      <c r="A552" s="21" t="s">
        <v>65</v>
      </c>
      <c r="B552" s="17" t="s">
        <v>742</v>
      </c>
      <c r="C552" s="17" t="s">
        <v>260</v>
      </c>
      <c r="D552" s="17" t="s">
        <v>260</v>
      </c>
      <c r="E552" s="44" t="s">
        <v>465</v>
      </c>
      <c r="F552" s="17" t="s">
        <v>66</v>
      </c>
      <c r="G552" s="18" t="n">
        <f aca="false">G553</f>
        <v>0.4</v>
      </c>
      <c r="H552" s="18" t="n">
        <f aca="false">H553</f>
        <v>0.4</v>
      </c>
      <c r="I552" s="18" t="n">
        <f aca="false">I553</f>
        <v>0.4</v>
      </c>
    </row>
    <row r="553" customFormat="false" ht="15" hidden="false" customHeight="false" outlineLevel="0" collapsed="false">
      <c r="A553" s="25" t="s">
        <v>67</v>
      </c>
      <c r="B553" s="17" t="s">
        <v>742</v>
      </c>
      <c r="C553" s="17" t="s">
        <v>260</v>
      </c>
      <c r="D553" s="17" t="s">
        <v>260</v>
      </c>
      <c r="E553" s="44" t="s">
        <v>465</v>
      </c>
      <c r="F553" s="17" t="s">
        <v>68</v>
      </c>
      <c r="G553" s="18" t="n">
        <v>0.4</v>
      </c>
      <c r="H553" s="18" t="n">
        <v>0.4</v>
      </c>
      <c r="I553" s="18" t="n">
        <v>0.4</v>
      </c>
    </row>
    <row r="554" customFormat="false" ht="30" hidden="false" customHeight="false" outlineLevel="0" collapsed="false">
      <c r="A554" s="19" t="s">
        <v>402</v>
      </c>
      <c r="B554" s="17" t="s">
        <v>742</v>
      </c>
      <c r="C554" s="17" t="s">
        <v>260</v>
      </c>
      <c r="D554" s="17" t="s">
        <v>260</v>
      </c>
      <c r="E554" s="20" t="s">
        <v>403</v>
      </c>
      <c r="F554" s="17"/>
      <c r="G554" s="18" t="n">
        <f aca="false">G555</f>
        <v>632</v>
      </c>
      <c r="H554" s="18" t="n">
        <f aca="false">H555</f>
        <v>632</v>
      </c>
      <c r="I554" s="18" t="n">
        <f aca="false">I555</f>
        <v>632</v>
      </c>
    </row>
    <row r="555" customFormat="false" ht="15" hidden="false" customHeight="false" outlineLevel="0" collapsed="false">
      <c r="A555" s="19" t="s">
        <v>141</v>
      </c>
      <c r="B555" s="17" t="s">
        <v>742</v>
      </c>
      <c r="C555" s="17" t="s">
        <v>260</v>
      </c>
      <c r="D555" s="17" t="s">
        <v>260</v>
      </c>
      <c r="E555" s="20" t="s">
        <v>466</v>
      </c>
      <c r="F555" s="17"/>
      <c r="G555" s="18" t="n">
        <f aca="false">G556</f>
        <v>632</v>
      </c>
      <c r="H555" s="18" t="n">
        <f aca="false">H556</f>
        <v>632</v>
      </c>
      <c r="I555" s="18" t="n">
        <f aca="false">I556</f>
        <v>632</v>
      </c>
    </row>
    <row r="556" customFormat="false" ht="45" hidden="false" customHeight="false" outlineLevel="0" collapsed="false">
      <c r="A556" s="23" t="s">
        <v>467</v>
      </c>
      <c r="B556" s="17" t="s">
        <v>742</v>
      </c>
      <c r="C556" s="17" t="s">
        <v>260</v>
      </c>
      <c r="D556" s="17" t="s">
        <v>260</v>
      </c>
      <c r="E556" s="20" t="s">
        <v>468</v>
      </c>
      <c r="F556" s="17"/>
      <c r="G556" s="18" t="n">
        <f aca="false">G557</f>
        <v>632</v>
      </c>
      <c r="H556" s="18" t="n">
        <f aca="false">H557</f>
        <v>632</v>
      </c>
      <c r="I556" s="18" t="n">
        <f aca="false">I557</f>
        <v>632</v>
      </c>
    </row>
    <row r="557" customFormat="false" ht="60" hidden="false" customHeight="false" outlineLevel="0" collapsed="false">
      <c r="A557" s="23" t="s">
        <v>469</v>
      </c>
      <c r="B557" s="17" t="s">
        <v>742</v>
      </c>
      <c r="C557" s="17" t="s">
        <v>260</v>
      </c>
      <c r="D557" s="17" t="s">
        <v>260</v>
      </c>
      <c r="E557" s="20" t="s">
        <v>470</v>
      </c>
      <c r="F557" s="17"/>
      <c r="G557" s="18" t="n">
        <f aca="false">G558+G560</f>
        <v>632</v>
      </c>
      <c r="H557" s="18" t="n">
        <f aca="false">H558+H560</f>
        <v>632</v>
      </c>
      <c r="I557" s="18" t="n">
        <f aca="false">I558+I560</f>
        <v>632</v>
      </c>
    </row>
    <row r="558" customFormat="false" ht="75" hidden="false" customHeight="false" outlineLevel="0" collapsed="false">
      <c r="A558" s="21" t="s">
        <v>27</v>
      </c>
      <c r="B558" s="17" t="s">
        <v>742</v>
      </c>
      <c r="C558" s="17" t="s">
        <v>260</v>
      </c>
      <c r="D558" s="17" t="s">
        <v>260</v>
      </c>
      <c r="E558" s="20" t="s">
        <v>470</v>
      </c>
      <c r="F558" s="17" t="s">
        <v>28</v>
      </c>
      <c r="G558" s="18" t="n">
        <f aca="false">G559</f>
        <v>582.1</v>
      </c>
      <c r="H558" s="18" t="n">
        <f aca="false">H559</f>
        <v>582.1</v>
      </c>
      <c r="I558" s="18" t="n">
        <f aca="false">I559</f>
        <v>582.1</v>
      </c>
    </row>
    <row r="559" customFormat="false" ht="30" hidden="false" customHeight="false" outlineLevel="0" collapsed="false">
      <c r="A559" s="21" t="s">
        <v>29</v>
      </c>
      <c r="B559" s="17" t="s">
        <v>742</v>
      </c>
      <c r="C559" s="17" t="s">
        <v>260</v>
      </c>
      <c r="D559" s="17" t="s">
        <v>260</v>
      </c>
      <c r="E559" s="20" t="s">
        <v>470</v>
      </c>
      <c r="F559" s="17" t="s">
        <v>30</v>
      </c>
      <c r="G559" s="18" t="n">
        <v>582.1</v>
      </c>
      <c r="H559" s="18" t="n">
        <v>582.1</v>
      </c>
      <c r="I559" s="18" t="n">
        <v>582.1</v>
      </c>
    </row>
    <row r="560" customFormat="false" ht="30" hidden="false" customHeight="false" outlineLevel="0" collapsed="false">
      <c r="A560" s="21" t="s">
        <v>41</v>
      </c>
      <c r="B560" s="17" t="s">
        <v>742</v>
      </c>
      <c r="C560" s="17" t="s">
        <v>260</v>
      </c>
      <c r="D560" s="17" t="s">
        <v>260</v>
      </c>
      <c r="E560" s="20" t="s">
        <v>470</v>
      </c>
      <c r="F560" s="17" t="s">
        <v>42</v>
      </c>
      <c r="G560" s="18" t="n">
        <f aca="false">G561</f>
        <v>49.9</v>
      </c>
      <c r="H560" s="18" t="n">
        <f aca="false">H561</f>
        <v>49.9</v>
      </c>
      <c r="I560" s="18" t="n">
        <f aca="false">I561</f>
        <v>49.9</v>
      </c>
    </row>
    <row r="561" customFormat="false" ht="45" hidden="false" customHeight="false" outlineLevel="0" collapsed="false">
      <c r="A561" s="21" t="s">
        <v>43</v>
      </c>
      <c r="B561" s="17" t="s">
        <v>742</v>
      </c>
      <c r="C561" s="17" t="s">
        <v>260</v>
      </c>
      <c r="D561" s="17" t="s">
        <v>260</v>
      </c>
      <c r="E561" s="20" t="s">
        <v>470</v>
      </c>
      <c r="F561" s="17" t="s">
        <v>44</v>
      </c>
      <c r="G561" s="18" t="n">
        <v>49.9</v>
      </c>
      <c r="H561" s="18" t="n">
        <v>49.9</v>
      </c>
      <c r="I561" s="18" t="n">
        <v>49.9</v>
      </c>
    </row>
    <row r="562" customFormat="false" ht="30" hidden="false" customHeight="false" outlineLevel="0" collapsed="false">
      <c r="A562" s="19" t="s">
        <v>298</v>
      </c>
      <c r="B562" s="17" t="s">
        <v>742</v>
      </c>
      <c r="C562" s="17" t="s">
        <v>260</v>
      </c>
      <c r="D562" s="17" t="s">
        <v>260</v>
      </c>
      <c r="E562" s="20" t="s">
        <v>299</v>
      </c>
      <c r="F562" s="17"/>
      <c r="G562" s="18" t="n">
        <f aca="false">G563</f>
        <v>40378.8</v>
      </c>
      <c r="H562" s="18" t="n">
        <f aca="false">H563</f>
        <v>35118.3</v>
      </c>
      <c r="I562" s="18" t="n">
        <f aca="false">I563</f>
        <v>37500</v>
      </c>
    </row>
    <row r="563" customFormat="false" ht="15" hidden="false" customHeight="false" outlineLevel="0" collapsed="false">
      <c r="A563" s="19" t="s">
        <v>308</v>
      </c>
      <c r="B563" s="17" t="s">
        <v>742</v>
      </c>
      <c r="C563" s="17" t="s">
        <v>260</v>
      </c>
      <c r="D563" s="17" t="s">
        <v>260</v>
      </c>
      <c r="E563" s="20" t="s">
        <v>309</v>
      </c>
      <c r="F563" s="17"/>
      <c r="G563" s="18" t="n">
        <f aca="false">G564</f>
        <v>40378.8</v>
      </c>
      <c r="H563" s="18" t="n">
        <f aca="false">H564</f>
        <v>35118.3</v>
      </c>
      <c r="I563" s="18" t="n">
        <f aca="false">I564</f>
        <v>37500</v>
      </c>
    </row>
    <row r="564" customFormat="false" ht="45" hidden="false" customHeight="false" outlineLevel="0" collapsed="false">
      <c r="A564" s="23" t="s">
        <v>310</v>
      </c>
      <c r="B564" s="17" t="s">
        <v>742</v>
      </c>
      <c r="C564" s="17" t="s">
        <v>260</v>
      </c>
      <c r="D564" s="17" t="s">
        <v>260</v>
      </c>
      <c r="E564" s="20" t="s">
        <v>311</v>
      </c>
      <c r="F564" s="17"/>
      <c r="G564" s="18" t="n">
        <f aca="false">G565</f>
        <v>40378.8</v>
      </c>
      <c r="H564" s="18" t="n">
        <f aca="false">H565</f>
        <v>35118.3</v>
      </c>
      <c r="I564" s="18" t="n">
        <f aca="false">I565</f>
        <v>37500</v>
      </c>
    </row>
    <row r="565" customFormat="false" ht="45" hidden="false" customHeight="false" outlineLevel="0" collapsed="false">
      <c r="A565" s="23" t="s">
        <v>471</v>
      </c>
      <c r="B565" s="17" t="s">
        <v>742</v>
      </c>
      <c r="C565" s="17" t="s">
        <v>260</v>
      </c>
      <c r="D565" s="17" t="s">
        <v>260</v>
      </c>
      <c r="E565" s="20" t="s">
        <v>472</v>
      </c>
      <c r="F565" s="24"/>
      <c r="G565" s="18" t="n">
        <f aca="false">G566</f>
        <v>40378.8</v>
      </c>
      <c r="H565" s="18" t="n">
        <f aca="false">H566</f>
        <v>35118.3</v>
      </c>
      <c r="I565" s="18" t="n">
        <f aca="false">I566</f>
        <v>37500</v>
      </c>
    </row>
    <row r="566" customFormat="false" ht="45" hidden="false" customHeight="false" outlineLevel="0" collapsed="false">
      <c r="A566" s="21" t="s">
        <v>137</v>
      </c>
      <c r="B566" s="17" t="s">
        <v>742</v>
      </c>
      <c r="C566" s="17" t="s">
        <v>260</v>
      </c>
      <c r="D566" s="17" t="s">
        <v>260</v>
      </c>
      <c r="E566" s="20" t="s">
        <v>472</v>
      </c>
      <c r="F566" s="17" t="s">
        <v>138</v>
      </c>
      <c r="G566" s="18" t="n">
        <f aca="false">G567</f>
        <v>40378.8</v>
      </c>
      <c r="H566" s="18" t="n">
        <f aca="false">H567</f>
        <v>35118.3</v>
      </c>
      <c r="I566" s="18" t="n">
        <f aca="false">I567</f>
        <v>37500</v>
      </c>
    </row>
    <row r="567" customFormat="false" ht="15" hidden="false" customHeight="false" outlineLevel="0" collapsed="false">
      <c r="A567" s="21" t="s">
        <v>139</v>
      </c>
      <c r="B567" s="17" t="s">
        <v>742</v>
      </c>
      <c r="C567" s="17" t="s">
        <v>260</v>
      </c>
      <c r="D567" s="17" t="s">
        <v>260</v>
      </c>
      <c r="E567" s="20" t="s">
        <v>472</v>
      </c>
      <c r="F567" s="17" t="s">
        <v>140</v>
      </c>
      <c r="G567" s="18" t="n">
        <v>40378.8</v>
      </c>
      <c r="H567" s="18" t="n">
        <v>35118.3</v>
      </c>
      <c r="I567" s="18" t="n">
        <v>37500</v>
      </c>
    </row>
    <row r="568" customFormat="false" ht="15" hidden="false" customHeight="false" outlineLevel="0" collapsed="false">
      <c r="A568" s="19" t="s">
        <v>81</v>
      </c>
      <c r="B568" s="17" t="s">
        <v>742</v>
      </c>
      <c r="C568" s="17" t="s">
        <v>260</v>
      </c>
      <c r="D568" s="17" t="s">
        <v>260</v>
      </c>
      <c r="E568" s="20" t="s">
        <v>82</v>
      </c>
      <c r="F568" s="17"/>
      <c r="G568" s="18" t="n">
        <f aca="false">G569</f>
        <v>1512.5</v>
      </c>
      <c r="H568" s="18" t="n">
        <f aca="false">H569</f>
        <v>0</v>
      </c>
      <c r="I568" s="18" t="n">
        <f aca="false">I569</f>
        <v>0</v>
      </c>
    </row>
    <row r="569" customFormat="false" ht="15" hidden="false" customHeight="false" outlineLevel="0" collapsed="false">
      <c r="A569" s="19" t="s">
        <v>83</v>
      </c>
      <c r="B569" s="17" t="s">
        <v>742</v>
      </c>
      <c r="C569" s="17" t="s">
        <v>260</v>
      </c>
      <c r="D569" s="17" t="s">
        <v>260</v>
      </c>
      <c r="E569" s="20" t="s">
        <v>84</v>
      </c>
      <c r="F569" s="17"/>
      <c r="G569" s="18" t="n">
        <f aca="false">G572+G570</f>
        <v>1512.5</v>
      </c>
      <c r="H569" s="18" t="n">
        <f aca="false">H572+H570</f>
        <v>0</v>
      </c>
      <c r="I569" s="18" t="n">
        <f aca="false">I572+I570</f>
        <v>0</v>
      </c>
    </row>
    <row r="570" customFormat="false" ht="30" hidden="false" customHeight="false" outlineLevel="0" collapsed="false">
      <c r="A570" s="21" t="s">
        <v>41</v>
      </c>
      <c r="B570" s="17" t="s">
        <v>742</v>
      </c>
      <c r="C570" s="17" t="s">
        <v>260</v>
      </c>
      <c r="D570" s="17" t="s">
        <v>260</v>
      </c>
      <c r="E570" s="20" t="s">
        <v>84</v>
      </c>
      <c r="F570" s="17" t="s">
        <v>42</v>
      </c>
      <c r="G570" s="18" t="n">
        <f aca="false">G571</f>
        <v>6.4</v>
      </c>
      <c r="H570" s="18" t="n">
        <f aca="false">H571</f>
        <v>0</v>
      </c>
      <c r="I570" s="18" t="n">
        <f aca="false">I571</f>
        <v>0</v>
      </c>
    </row>
    <row r="571" customFormat="false" ht="45" hidden="false" customHeight="false" outlineLevel="0" collapsed="false">
      <c r="A571" s="21" t="s">
        <v>43</v>
      </c>
      <c r="B571" s="17" t="s">
        <v>742</v>
      </c>
      <c r="C571" s="17" t="s">
        <v>260</v>
      </c>
      <c r="D571" s="17" t="s">
        <v>260</v>
      </c>
      <c r="E571" s="20" t="s">
        <v>84</v>
      </c>
      <c r="F571" s="17" t="s">
        <v>44</v>
      </c>
      <c r="G571" s="18" t="n">
        <v>6.4</v>
      </c>
      <c r="H571" s="18" t="n">
        <v>0</v>
      </c>
      <c r="I571" s="18" t="n">
        <v>0</v>
      </c>
    </row>
    <row r="572" customFormat="false" ht="45" hidden="false" customHeight="false" outlineLevel="0" collapsed="false">
      <c r="A572" s="21" t="s">
        <v>137</v>
      </c>
      <c r="B572" s="17" t="s">
        <v>742</v>
      </c>
      <c r="C572" s="17" t="s">
        <v>260</v>
      </c>
      <c r="D572" s="17" t="s">
        <v>260</v>
      </c>
      <c r="E572" s="20" t="s">
        <v>84</v>
      </c>
      <c r="F572" s="17" t="s">
        <v>138</v>
      </c>
      <c r="G572" s="18" t="n">
        <f aca="false">G573</f>
        <v>1506.1</v>
      </c>
      <c r="H572" s="18" t="n">
        <f aca="false">H573</f>
        <v>0</v>
      </c>
      <c r="I572" s="18" t="n">
        <f aca="false">I573</f>
        <v>0</v>
      </c>
    </row>
    <row r="573" customFormat="false" ht="15" hidden="false" customHeight="false" outlineLevel="0" collapsed="false">
      <c r="A573" s="21" t="s">
        <v>139</v>
      </c>
      <c r="B573" s="17" t="s">
        <v>742</v>
      </c>
      <c r="C573" s="17" t="s">
        <v>260</v>
      </c>
      <c r="D573" s="17" t="s">
        <v>260</v>
      </c>
      <c r="E573" s="20" t="s">
        <v>84</v>
      </c>
      <c r="F573" s="17" t="s">
        <v>140</v>
      </c>
      <c r="G573" s="18" t="n">
        <v>1506.1</v>
      </c>
      <c r="H573" s="18" t="n">
        <v>0</v>
      </c>
      <c r="I573" s="18" t="n">
        <v>0</v>
      </c>
    </row>
    <row r="574" customFormat="false" ht="15" hidden="false" customHeight="false" outlineLevel="0" collapsed="false">
      <c r="A574" s="16" t="s">
        <v>473</v>
      </c>
      <c r="B574" s="17" t="s">
        <v>742</v>
      </c>
      <c r="C574" s="17" t="s">
        <v>86</v>
      </c>
      <c r="D574" s="17"/>
      <c r="E574" s="17"/>
      <c r="F574" s="17"/>
      <c r="G574" s="18" t="n">
        <f aca="false">G575</f>
        <v>5298.5</v>
      </c>
      <c r="H574" s="18" t="n">
        <f aca="false">H575</f>
        <v>1729</v>
      </c>
      <c r="I574" s="18" t="n">
        <f aca="false">I575</f>
        <v>2980</v>
      </c>
    </row>
    <row r="575" customFormat="false" ht="30" hidden="false" customHeight="false" outlineLevel="0" collapsed="false">
      <c r="A575" s="16" t="s">
        <v>474</v>
      </c>
      <c r="B575" s="17" t="s">
        <v>742</v>
      </c>
      <c r="C575" s="17" t="s">
        <v>86</v>
      </c>
      <c r="D575" s="17" t="s">
        <v>32</v>
      </c>
      <c r="E575" s="17"/>
      <c r="F575" s="17"/>
      <c r="G575" s="18" t="n">
        <f aca="false">G576+G601</f>
        <v>5298.5</v>
      </c>
      <c r="H575" s="18" t="n">
        <f aca="false">H576+H601</f>
        <v>1729</v>
      </c>
      <c r="I575" s="18" t="n">
        <f aca="false">I576+I601</f>
        <v>2980</v>
      </c>
    </row>
    <row r="576" customFormat="false" ht="30" hidden="false" customHeight="false" outlineLevel="0" collapsed="false">
      <c r="A576" s="19" t="s">
        <v>475</v>
      </c>
      <c r="B576" s="17" t="s">
        <v>742</v>
      </c>
      <c r="C576" s="17" t="s">
        <v>86</v>
      </c>
      <c r="D576" s="17" t="s">
        <v>32</v>
      </c>
      <c r="E576" s="20" t="s">
        <v>476</v>
      </c>
      <c r="F576" s="17"/>
      <c r="G576" s="18" t="n">
        <f aca="false">G577+G588+G593</f>
        <v>1663</v>
      </c>
      <c r="H576" s="18" t="n">
        <f aca="false">H577+H588+H593</f>
        <v>1729</v>
      </c>
      <c r="I576" s="18" t="n">
        <f aca="false">I577+I588+I593</f>
        <v>2980</v>
      </c>
    </row>
    <row r="577" customFormat="false" ht="15" hidden="false" customHeight="false" outlineLevel="0" collapsed="false">
      <c r="A577" s="19" t="s">
        <v>477</v>
      </c>
      <c r="B577" s="17" t="s">
        <v>742</v>
      </c>
      <c r="C577" s="17" t="s">
        <v>86</v>
      </c>
      <c r="D577" s="17" t="s">
        <v>32</v>
      </c>
      <c r="E577" s="20" t="s">
        <v>478</v>
      </c>
      <c r="F577" s="17"/>
      <c r="G577" s="18" t="n">
        <f aca="false">G578+G584</f>
        <v>480</v>
      </c>
      <c r="H577" s="18" t="n">
        <f aca="false">H578+H584</f>
        <v>546</v>
      </c>
      <c r="I577" s="18" t="n">
        <f aca="false">I578+I584</f>
        <v>1120</v>
      </c>
    </row>
    <row r="578" customFormat="false" ht="52.8" hidden="false" customHeight="true" outlineLevel="0" collapsed="false">
      <c r="A578" s="23" t="s">
        <v>479</v>
      </c>
      <c r="B578" s="17" t="s">
        <v>742</v>
      </c>
      <c r="C578" s="17" t="s">
        <v>86</v>
      </c>
      <c r="D578" s="17" t="s">
        <v>32</v>
      </c>
      <c r="E578" s="20" t="s">
        <v>480</v>
      </c>
      <c r="F578" s="17"/>
      <c r="G578" s="18" t="n">
        <f aca="false">G579</f>
        <v>480</v>
      </c>
      <c r="H578" s="18" t="n">
        <f aca="false">H579</f>
        <v>480</v>
      </c>
      <c r="I578" s="18" t="n">
        <f aca="false">I579</f>
        <v>1050</v>
      </c>
    </row>
    <row r="579" customFormat="false" ht="30" hidden="false" customHeight="false" outlineLevel="0" collapsed="false">
      <c r="A579" s="27" t="s">
        <v>481</v>
      </c>
      <c r="B579" s="17" t="s">
        <v>742</v>
      </c>
      <c r="C579" s="17" t="s">
        <v>86</v>
      </c>
      <c r="D579" s="17" t="s">
        <v>32</v>
      </c>
      <c r="E579" s="20" t="s">
        <v>482</v>
      </c>
      <c r="F579" s="17"/>
      <c r="G579" s="18" t="n">
        <f aca="false">G580+G582</f>
        <v>480</v>
      </c>
      <c r="H579" s="18" t="n">
        <f aca="false">H580+H582</f>
        <v>480</v>
      </c>
      <c r="I579" s="18" t="n">
        <f aca="false">I580+I582</f>
        <v>1050</v>
      </c>
    </row>
    <row r="580" customFormat="false" ht="30" hidden="false" customHeight="false" outlineLevel="0" collapsed="false">
      <c r="A580" s="21" t="s">
        <v>41</v>
      </c>
      <c r="B580" s="17" t="s">
        <v>742</v>
      </c>
      <c r="C580" s="17" t="s">
        <v>86</v>
      </c>
      <c r="D580" s="17" t="s">
        <v>32</v>
      </c>
      <c r="E580" s="20" t="s">
        <v>482</v>
      </c>
      <c r="F580" s="17" t="s">
        <v>42</v>
      </c>
      <c r="G580" s="18" t="n">
        <f aca="false">G581</f>
        <v>433</v>
      </c>
      <c r="H580" s="18" t="n">
        <f aca="false">H581</f>
        <v>433</v>
      </c>
      <c r="I580" s="18" t="n">
        <f aca="false">I581</f>
        <v>645</v>
      </c>
    </row>
    <row r="581" customFormat="false" ht="45" hidden="false" customHeight="false" outlineLevel="0" collapsed="false">
      <c r="A581" s="21" t="s">
        <v>43</v>
      </c>
      <c r="B581" s="17" t="s">
        <v>742</v>
      </c>
      <c r="C581" s="17" t="s">
        <v>86</v>
      </c>
      <c r="D581" s="17" t="s">
        <v>32</v>
      </c>
      <c r="E581" s="20" t="s">
        <v>482</v>
      </c>
      <c r="F581" s="17" t="s">
        <v>44</v>
      </c>
      <c r="G581" s="18" t="n">
        <v>433</v>
      </c>
      <c r="H581" s="18" t="n">
        <f aca="false">200+100+50+130-47</f>
        <v>433</v>
      </c>
      <c r="I581" s="18" t="n">
        <f aca="false">220+120+60+150+95</f>
        <v>645</v>
      </c>
    </row>
    <row r="582" customFormat="false" ht="45" hidden="false" customHeight="false" outlineLevel="0" collapsed="false">
      <c r="A582" s="21" t="s">
        <v>137</v>
      </c>
      <c r="B582" s="17" t="s">
        <v>742</v>
      </c>
      <c r="C582" s="17" t="s">
        <v>86</v>
      </c>
      <c r="D582" s="17" t="s">
        <v>32</v>
      </c>
      <c r="E582" s="20" t="s">
        <v>482</v>
      </c>
      <c r="F582" s="17" t="s">
        <v>138</v>
      </c>
      <c r="G582" s="18" t="n">
        <f aca="false">G583</f>
        <v>47</v>
      </c>
      <c r="H582" s="18" t="n">
        <f aca="false">H583</f>
        <v>47</v>
      </c>
      <c r="I582" s="18" t="n">
        <f aca="false">I583</f>
        <v>405</v>
      </c>
    </row>
    <row r="583" customFormat="false" ht="15" hidden="false" customHeight="false" outlineLevel="0" collapsed="false">
      <c r="A583" s="21" t="s">
        <v>139</v>
      </c>
      <c r="B583" s="17" t="s">
        <v>742</v>
      </c>
      <c r="C583" s="17" t="s">
        <v>86</v>
      </c>
      <c r="D583" s="17" t="s">
        <v>32</v>
      </c>
      <c r="E583" s="20" t="s">
        <v>482</v>
      </c>
      <c r="F583" s="17" t="s">
        <v>140</v>
      </c>
      <c r="G583" s="18" t="n">
        <v>47</v>
      </c>
      <c r="H583" s="18" t="n">
        <v>47</v>
      </c>
      <c r="I583" s="18" t="n">
        <f aca="false">2000-1500-95</f>
        <v>405</v>
      </c>
    </row>
    <row r="584" customFormat="false" ht="30" hidden="false" customHeight="false" outlineLevel="0" collapsed="false">
      <c r="A584" s="23" t="s">
        <v>483</v>
      </c>
      <c r="B584" s="17" t="s">
        <v>742</v>
      </c>
      <c r="C584" s="17" t="s">
        <v>86</v>
      </c>
      <c r="D584" s="17" t="s">
        <v>32</v>
      </c>
      <c r="E584" s="20" t="s">
        <v>484</v>
      </c>
      <c r="F584" s="17"/>
      <c r="G584" s="18" t="n">
        <f aca="false">G585</f>
        <v>0</v>
      </c>
      <c r="H584" s="18" t="n">
        <f aca="false">H585</f>
        <v>66</v>
      </c>
      <c r="I584" s="18" t="n">
        <f aca="false">I585</f>
        <v>70</v>
      </c>
    </row>
    <row r="585" customFormat="false" ht="30" hidden="false" customHeight="false" outlineLevel="0" collapsed="false">
      <c r="A585" s="27" t="s">
        <v>481</v>
      </c>
      <c r="B585" s="17" t="s">
        <v>742</v>
      </c>
      <c r="C585" s="17" t="s">
        <v>86</v>
      </c>
      <c r="D585" s="17" t="s">
        <v>32</v>
      </c>
      <c r="E585" s="20" t="s">
        <v>485</v>
      </c>
      <c r="F585" s="17"/>
      <c r="G585" s="18" t="n">
        <f aca="false">G586</f>
        <v>0</v>
      </c>
      <c r="H585" s="18" t="n">
        <f aca="false">H586</f>
        <v>66</v>
      </c>
      <c r="I585" s="18" t="n">
        <f aca="false">I586</f>
        <v>70</v>
      </c>
    </row>
    <row r="586" customFormat="false" ht="30" hidden="false" customHeight="false" outlineLevel="0" collapsed="false">
      <c r="A586" s="21" t="s">
        <v>41</v>
      </c>
      <c r="B586" s="17" t="s">
        <v>742</v>
      </c>
      <c r="C586" s="17" t="s">
        <v>86</v>
      </c>
      <c r="D586" s="17" t="s">
        <v>32</v>
      </c>
      <c r="E586" s="20" t="s">
        <v>485</v>
      </c>
      <c r="F586" s="17" t="s">
        <v>42</v>
      </c>
      <c r="G586" s="18" t="n">
        <f aca="false">G587</f>
        <v>0</v>
      </c>
      <c r="H586" s="18" t="n">
        <f aca="false">H587</f>
        <v>66</v>
      </c>
      <c r="I586" s="18" t="n">
        <f aca="false">I587</f>
        <v>70</v>
      </c>
    </row>
    <row r="587" customFormat="false" ht="45" hidden="false" customHeight="false" outlineLevel="0" collapsed="false">
      <c r="A587" s="21" t="s">
        <v>43</v>
      </c>
      <c r="B587" s="17" t="s">
        <v>742</v>
      </c>
      <c r="C587" s="17" t="s">
        <v>86</v>
      </c>
      <c r="D587" s="17" t="s">
        <v>32</v>
      </c>
      <c r="E587" s="20" t="s">
        <v>485</v>
      </c>
      <c r="F587" s="17" t="s">
        <v>44</v>
      </c>
      <c r="G587" s="18" t="n">
        <v>0</v>
      </c>
      <c r="H587" s="18" t="n">
        <v>66</v>
      </c>
      <c r="I587" s="18" t="n">
        <v>70</v>
      </c>
    </row>
    <row r="588" customFormat="false" ht="15" hidden="false" customHeight="false" outlineLevel="0" collapsed="false">
      <c r="A588" s="19" t="s">
        <v>486</v>
      </c>
      <c r="B588" s="17" t="s">
        <v>742</v>
      </c>
      <c r="C588" s="17" t="s">
        <v>86</v>
      </c>
      <c r="D588" s="17" t="s">
        <v>32</v>
      </c>
      <c r="E588" s="20" t="s">
        <v>487</v>
      </c>
      <c r="F588" s="17"/>
      <c r="G588" s="18" t="n">
        <f aca="false">G589</f>
        <v>633</v>
      </c>
      <c r="H588" s="18" t="n">
        <f aca="false">H589</f>
        <v>633</v>
      </c>
      <c r="I588" s="18" t="n">
        <f aca="false">I589</f>
        <v>1300</v>
      </c>
    </row>
    <row r="589" customFormat="false" ht="45" hidden="false" customHeight="false" outlineLevel="0" collapsed="false">
      <c r="A589" s="23" t="s">
        <v>488</v>
      </c>
      <c r="B589" s="17" t="s">
        <v>742</v>
      </c>
      <c r="C589" s="17" t="s">
        <v>86</v>
      </c>
      <c r="D589" s="17" t="s">
        <v>32</v>
      </c>
      <c r="E589" s="20" t="s">
        <v>489</v>
      </c>
      <c r="F589" s="17"/>
      <c r="G589" s="18" t="n">
        <f aca="false">G590</f>
        <v>633</v>
      </c>
      <c r="H589" s="18" t="n">
        <f aca="false">H590</f>
        <v>633</v>
      </c>
      <c r="I589" s="18" t="n">
        <f aca="false">I590</f>
        <v>1300</v>
      </c>
    </row>
    <row r="590" customFormat="false" ht="45" hidden="false" customHeight="false" outlineLevel="0" collapsed="false">
      <c r="A590" s="23" t="s">
        <v>490</v>
      </c>
      <c r="B590" s="17" t="s">
        <v>742</v>
      </c>
      <c r="C590" s="17" t="s">
        <v>86</v>
      </c>
      <c r="D590" s="17" t="s">
        <v>32</v>
      </c>
      <c r="E590" s="20" t="s">
        <v>491</v>
      </c>
      <c r="F590" s="17"/>
      <c r="G590" s="18" t="n">
        <f aca="false">G591</f>
        <v>633</v>
      </c>
      <c r="H590" s="18" t="n">
        <f aca="false">H591</f>
        <v>633</v>
      </c>
      <c r="I590" s="18" t="n">
        <f aca="false">I591</f>
        <v>1300</v>
      </c>
    </row>
    <row r="591" customFormat="false" ht="30" hidden="false" customHeight="false" outlineLevel="0" collapsed="false">
      <c r="A591" s="21" t="s">
        <v>41</v>
      </c>
      <c r="B591" s="17" t="s">
        <v>742</v>
      </c>
      <c r="C591" s="17" t="s">
        <v>86</v>
      </c>
      <c r="D591" s="17" t="s">
        <v>32</v>
      </c>
      <c r="E591" s="20" t="s">
        <v>491</v>
      </c>
      <c r="F591" s="17" t="s">
        <v>42</v>
      </c>
      <c r="G591" s="18" t="n">
        <f aca="false">G592</f>
        <v>633</v>
      </c>
      <c r="H591" s="18" t="n">
        <f aca="false">H592</f>
        <v>633</v>
      </c>
      <c r="I591" s="18" t="n">
        <f aca="false">I592</f>
        <v>1300</v>
      </c>
    </row>
    <row r="592" customFormat="false" ht="45" hidden="false" customHeight="false" outlineLevel="0" collapsed="false">
      <c r="A592" s="21" t="s">
        <v>43</v>
      </c>
      <c r="B592" s="17" t="s">
        <v>742</v>
      </c>
      <c r="C592" s="17" t="s">
        <v>86</v>
      </c>
      <c r="D592" s="17" t="s">
        <v>32</v>
      </c>
      <c r="E592" s="20" t="s">
        <v>491</v>
      </c>
      <c r="F592" s="17" t="s">
        <v>44</v>
      </c>
      <c r="G592" s="18" t="n">
        <v>633</v>
      </c>
      <c r="H592" s="18" t="n">
        <f aca="false">500+500-367</f>
        <v>633</v>
      </c>
      <c r="I592" s="18" t="n">
        <f aca="false">600+600-400+500</f>
        <v>1300</v>
      </c>
    </row>
    <row r="593" customFormat="false" ht="45" hidden="false" customHeight="false" outlineLevel="0" collapsed="false">
      <c r="A593" s="19" t="s">
        <v>492</v>
      </c>
      <c r="B593" s="17" t="s">
        <v>742</v>
      </c>
      <c r="C593" s="17" t="s">
        <v>86</v>
      </c>
      <c r="D593" s="17" t="s">
        <v>32</v>
      </c>
      <c r="E593" s="20" t="s">
        <v>493</v>
      </c>
      <c r="F593" s="17"/>
      <c r="G593" s="18" t="n">
        <f aca="false">G594</f>
        <v>550</v>
      </c>
      <c r="H593" s="18" t="n">
        <f aca="false">H594</f>
        <v>550</v>
      </c>
      <c r="I593" s="18" t="n">
        <f aca="false">I594</f>
        <v>560</v>
      </c>
    </row>
    <row r="594" customFormat="false" ht="15" hidden="false" customHeight="false" outlineLevel="0" collapsed="false">
      <c r="A594" s="23" t="s">
        <v>494</v>
      </c>
      <c r="B594" s="17" t="s">
        <v>742</v>
      </c>
      <c r="C594" s="17" t="s">
        <v>86</v>
      </c>
      <c r="D594" s="17" t="s">
        <v>32</v>
      </c>
      <c r="E594" s="20" t="s">
        <v>495</v>
      </c>
      <c r="F594" s="17"/>
      <c r="G594" s="18" t="n">
        <f aca="false">G598+G595</f>
        <v>550</v>
      </c>
      <c r="H594" s="18" t="n">
        <f aca="false">H598+H595</f>
        <v>550</v>
      </c>
      <c r="I594" s="18" t="n">
        <f aca="false">I598+I595</f>
        <v>560</v>
      </c>
    </row>
    <row r="595" customFormat="false" ht="60" hidden="false" customHeight="false" outlineLevel="0" collapsed="false">
      <c r="A595" s="23" t="s">
        <v>496</v>
      </c>
      <c r="B595" s="17" t="s">
        <v>742</v>
      </c>
      <c r="C595" s="17" t="s">
        <v>86</v>
      </c>
      <c r="D595" s="17" t="s">
        <v>32</v>
      </c>
      <c r="E595" s="20" t="s">
        <v>497</v>
      </c>
      <c r="F595" s="24"/>
      <c r="G595" s="38" t="n">
        <f aca="false">G596</f>
        <v>500</v>
      </c>
      <c r="H595" s="38" t="n">
        <f aca="false">H596</f>
        <v>500</v>
      </c>
      <c r="I595" s="38" t="n">
        <f aca="false">I596</f>
        <v>500</v>
      </c>
    </row>
    <row r="596" customFormat="false" ht="45" hidden="false" customHeight="false" outlineLevel="0" collapsed="false">
      <c r="A596" s="21" t="s">
        <v>137</v>
      </c>
      <c r="B596" s="17" t="s">
        <v>742</v>
      </c>
      <c r="C596" s="17" t="s">
        <v>86</v>
      </c>
      <c r="D596" s="17" t="s">
        <v>32</v>
      </c>
      <c r="E596" s="20" t="s">
        <v>497</v>
      </c>
      <c r="F596" s="24" t="n">
        <v>600</v>
      </c>
      <c r="G596" s="38" t="n">
        <f aca="false">G597</f>
        <v>500</v>
      </c>
      <c r="H596" s="38" t="n">
        <f aca="false">H597</f>
        <v>500</v>
      </c>
      <c r="I596" s="38" t="n">
        <f aca="false">I597</f>
        <v>500</v>
      </c>
    </row>
    <row r="597" customFormat="false" ht="15" hidden="false" customHeight="false" outlineLevel="0" collapsed="false">
      <c r="A597" s="21" t="s">
        <v>139</v>
      </c>
      <c r="B597" s="17" t="s">
        <v>742</v>
      </c>
      <c r="C597" s="17" t="s">
        <v>86</v>
      </c>
      <c r="D597" s="17" t="s">
        <v>32</v>
      </c>
      <c r="E597" s="20" t="s">
        <v>497</v>
      </c>
      <c r="F597" s="24" t="n">
        <v>610</v>
      </c>
      <c r="G597" s="38" t="n">
        <v>500</v>
      </c>
      <c r="H597" s="38" t="n">
        <v>500</v>
      </c>
      <c r="I597" s="38" t="n">
        <v>500</v>
      </c>
    </row>
    <row r="598" customFormat="false" ht="60" hidden="false" customHeight="false" outlineLevel="0" collapsed="false">
      <c r="A598" s="23" t="s">
        <v>498</v>
      </c>
      <c r="B598" s="17" t="s">
        <v>742</v>
      </c>
      <c r="C598" s="17" t="s">
        <v>86</v>
      </c>
      <c r="D598" s="17" t="s">
        <v>32</v>
      </c>
      <c r="E598" s="20" t="s">
        <v>499</v>
      </c>
      <c r="F598" s="17"/>
      <c r="G598" s="18" t="n">
        <f aca="false">G599</f>
        <v>50</v>
      </c>
      <c r="H598" s="18" t="n">
        <f aca="false">H599</f>
        <v>50</v>
      </c>
      <c r="I598" s="18" t="n">
        <f aca="false">I599</f>
        <v>60</v>
      </c>
    </row>
    <row r="599" customFormat="false" ht="30" hidden="false" customHeight="false" outlineLevel="0" collapsed="false">
      <c r="A599" s="21" t="s">
        <v>41</v>
      </c>
      <c r="B599" s="17" t="s">
        <v>742</v>
      </c>
      <c r="C599" s="17" t="s">
        <v>86</v>
      </c>
      <c r="D599" s="17" t="s">
        <v>32</v>
      </c>
      <c r="E599" s="20" t="s">
        <v>499</v>
      </c>
      <c r="F599" s="17" t="s">
        <v>42</v>
      </c>
      <c r="G599" s="18" t="n">
        <f aca="false">G600</f>
        <v>50</v>
      </c>
      <c r="H599" s="18" t="n">
        <f aca="false">H600</f>
        <v>50</v>
      </c>
      <c r="I599" s="18" t="n">
        <f aca="false">I600</f>
        <v>60</v>
      </c>
    </row>
    <row r="600" customFormat="false" ht="45" hidden="false" customHeight="false" outlineLevel="0" collapsed="false">
      <c r="A600" s="21" t="s">
        <v>43</v>
      </c>
      <c r="B600" s="17" t="s">
        <v>742</v>
      </c>
      <c r="C600" s="17" t="s">
        <v>86</v>
      </c>
      <c r="D600" s="17" t="s">
        <v>32</v>
      </c>
      <c r="E600" s="20" t="s">
        <v>499</v>
      </c>
      <c r="F600" s="17" t="s">
        <v>44</v>
      </c>
      <c r="G600" s="18" t="n">
        <v>50</v>
      </c>
      <c r="H600" s="18" t="n">
        <v>50</v>
      </c>
      <c r="I600" s="18" t="n">
        <v>60</v>
      </c>
    </row>
    <row r="601" customFormat="false" ht="15" hidden="false" customHeight="false" outlineLevel="0" collapsed="false">
      <c r="A601" s="19" t="s">
        <v>81</v>
      </c>
      <c r="B601" s="17" t="s">
        <v>742</v>
      </c>
      <c r="C601" s="17" t="s">
        <v>86</v>
      </c>
      <c r="D601" s="17" t="s">
        <v>32</v>
      </c>
      <c r="E601" s="20" t="s">
        <v>82</v>
      </c>
      <c r="F601" s="17"/>
      <c r="G601" s="18" t="n">
        <f aca="false">G602+G605</f>
        <v>3635.5</v>
      </c>
      <c r="H601" s="18" t="n">
        <f aca="false">H602+H605</f>
        <v>0</v>
      </c>
      <c r="I601" s="18" t="n">
        <f aca="false">I602+I605</f>
        <v>0</v>
      </c>
    </row>
    <row r="602" customFormat="false" ht="15" hidden="false" customHeight="false" outlineLevel="0" collapsed="false">
      <c r="A602" s="19" t="s">
        <v>83</v>
      </c>
      <c r="B602" s="17" t="s">
        <v>742</v>
      </c>
      <c r="C602" s="17" t="s">
        <v>86</v>
      </c>
      <c r="D602" s="17" t="s">
        <v>32</v>
      </c>
      <c r="E602" s="20" t="s">
        <v>84</v>
      </c>
      <c r="F602" s="17"/>
      <c r="G602" s="18" t="n">
        <f aca="false">G603</f>
        <v>35.5</v>
      </c>
      <c r="H602" s="18" t="n">
        <f aca="false">H603</f>
        <v>0</v>
      </c>
      <c r="I602" s="18" t="n">
        <f aca="false">I603</f>
        <v>0</v>
      </c>
    </row>
    <row r="603" customFormat="false" ht="45" hidden="false" customHeight="false" outlineLevel="0" collapsed="false">
      <c r="A603" s="21" t="s">
        <v>137</v>
      </c>
      <c r="B603" s="17" t="s">
        <v>742</v>
      </c>
      <c r="C603" s="17" t="s">
        <v>86</v>
      </c>
      <c r="D603" s="17" t="s">
        <v>32</v>
      </c>
      <c r="E603" s="20" t="s">
        <v>84</v>
      </c>
      <c r="F603" s="17" t="s">
        <v>138</v>
      </c>
      <c r="G603" s="18" t="n">
        <f aca="false">G604</f>
        <v>35.5</v>
      </c>
      <c r="H603" s="18" t="n">
        <f aca="false">H604</f>
        <v>0</v>
      </c>
      <c r="I603" s="18" t="n">
        <f aca="false">I604</f>
        <v>0</v>
      </c>
    </row>
    <row r="604" customFormat="false" ht="15" hidden="false" customHeight="false" outlineLevel="0" collapsed="false">
      <c r="A604" s="21" t="s">
        <v>139</v>
      </c>
      <c r="B604" s="17" t="s">
        <v>742</v>
      </c>
      <c r="C604" s="17" t="s">
        <v>86</v>
      </c>
      <c r="D604" s="17" t="s">
        <v>32</v>
      </c>
      <c r="E604" s="20" t="s">
        <v>84</v>
      </c>
      <c r="F604" s="17" t="s">
        <v>140</v>
      </c>
      <c r="G604" s="18" t="n">
        <v>35.5</v>
      </c>
      <c r="H604" s="18" t="n">
        <v>0</v>
      </c>
      <c r="I604" s="18" t="n">
        <v>0</v>
      </c>
    </row>
    <row r="605" customFormat="false" ht="30" hidden="false" customHeight="false" outlineLevel="0" collapsed="false">
      <c r="A605" s="21" t="s">
        <v>314</v>
      </c>
      <c r="B605" s="17" t="s">
        <v>742</v>
      </c>
      <c r="C605" s="17" t="s">
        <v>86</v>
      </c>
      <c r="D605" s="17" t="s">
        <v>32</v>
      </c>
      <c r="E605" s="20" t="s">
        <v>315</v>
      </c>
      <c r="F605" s="17"/>
      <c r="G605" s="18" t="n">
        <f aca="false">G606</f>
        <v>3600</v>
      </c>
      <c r="H605" s="18" t="n">
        <f aca="false">H606</f>
        <v>0</v>
      </c>
      <c r="I605" s="18" t="n">
        <f aca="false">I606</f>
        <v>0</v>
      </c>
    </row>
    <row r="606" customFormat="false" ht="45" hidden="false" customHeight="false" outlineLevel="0" collapsed="false">
      <c r="A606" s="21" t="s">
        <v>137</v>
      </c>
      <c r="B606" s="17" t="s">
        <v>742</v>
      </c>
      <c r="C606" s="17" t="s">
        <v>86</v>
      </c>
      <c r="D606" s="17" t="s">
        <v>32</v>
      </c>
      <c r="E606" s="20" t="s">
        <v>315</v>
      </c>
      <c r="F606" s="17" t="s">
        <v>138</v>
      </c>
      <c r="G606" s="18" t="n">
        <f aca="false">G607</f>
        <v>3600</v>
      </c>
      <c r="H606" s="18" t="n">
        <f aca="false">H607</f>
        <v>0</v>
      </c>
      <c r="I606" s="18" t="n">
        <f aca="false">I607</f>
        <v>0</v>
      </c>
    </row>
    <row r="607" customFormat="false" ht="15" hidden="false" customHeight="false" outlineLevel="0" collapsed="false">
      <c r="A607" s="21" t="s">
        <v>139</v>
      </c>
      <c r="B607" s="17" t="s">
        <v>742</v>
      </c>
      <c r="C607" s="17" t="s">
        <v>86</v>
      </c>
      <c r="D607" s="17" t="s">
        <v>32</v>
      </c>
      <c r="E607" s="20" t="s">
        <v>315</v>
      </c>
      <c r="F607" s="17" t="s">
        <v>140</v>
      </c>
      <c r="G607" s="18" t="n">
        <v>3600</v>
      </c>
      <c r="H607" s="18" t="n">
        <v>0</v>
      </c>
      <c r="I607" s="18" t="n">
        <v>0</v>
      </c>
    </row>
    <row r="608" customFormat="false" ht="15" hidden="false" customHeight="false" outlineLevel="0" collapsed="false">
      <c r="A608" s="16" t="s">
        <v>500</v>
      </c>
      <c r="B608" s="17" t="s">
        <v>742</v>
      </c>
      <c r="C608" s="17" t="s">
        <v>94</v>
      </c>
      <c r="D608" s="17"/>
      <c r="E608" s="17"/>
      <c r="F608" s="17"/>
      <c r="G608" s="18" t="n">
        <f aca="false">G627+G667+G691+G609+G616</f>
        <v>588049.6</v>
      </c>
      <c r="H608" s="18" t="n">
        <f aca="false">H627+H667+H691+H609+H616</f>
        <v>568074</v>
      </c>
      <c r="I608" s="18" t="n">
        <f aca="false">I627+I667+I691+I609+I616</f>
        <v>72951</v>
      </c>
    </row>
    <row r="609" customFormat="false" ht="15" hidden="false" customHeight="false" outlineLevel="0" collapsed="false">
      <c r="A609" s="16" t="s">
        <v>501</v>
      </c>
      <c r="B609" s="17" t="s">
        <v>742</v>
      </c>
      <c r="C609" s="17" t="s">
        <v>94</v>
      </c>
      <c r="D609" s="17" t="s">
        <v>16</v>
      </c>
      <c r="E609" s="17"/>
      <c r="F609" s="17"/>
      <c r="G609" s="18" t="n">
        <f aca="false">G610</f>
        <v>74947</v>
      </c>
      <c r="H609" s="18" t="n">
        <f aca="false">H610</f>
        <v>95309</v>
      </c>
      <c r="I609" s="18" t="n">
        <f aca="false">I610</f>
        <v>0</v>
      </c>
    </row>
    <row r="610" customFormat="false" ht="30" hidden="false" customHeight="false" outlineLevel="0" collapsed="false">
      <c r="A610" s="19" t="s">
        <v>382</v>
      </c>
      <c r="B610" s="17" t="s">
        <v>742</v>
      </c>
      <c r="C610" s="17" t="s">
        <v>94</v>
      </c>
      <c r="D610" s="17" t="s">
        <v>16</v>
      </c>
      <c r="E610" s="20" t="s">
        <v>383</v>
      </c>
      <c r="F610" s="17"/>
      <c r="G610" s="18" t="n">
        <f aca="false">G611</f>
        <v>74947</v>
      </c>
      <c r="H610" s="18" t="n">
        <f aca="false">H611</f>
        <v>95309</v>
      </c>
      <c r="I610" s="18" t="n">
        <f aca="false">I611</f>
        <v>0</v>
      </c>
    </row>
    <row r="611" customFormat="false" ht="30" hidden="false" customHeight="false" outlineLevel="0" collapsed="false">
      <c r="A611" s="19" t="s">
        <v>530</v>
      </c>
      <c r="B611" s="17" t="s">
        <v>742</v>
      </c>
      <c r="C611" s="17" t="s">
        <v>94</v>
      </c>
      <c r="D611" s="17" t="s">
        <v>16</v>
      </c>
      <c r="E611" s="20" t="s">
        <v>531</v>
      </c>
      <c r="F611" s="17"/>
      <c r="G611" s="18" t="n">
        <f aca="false">G612</f>
        <v>74947</v>
      </c>
      <c r="H611" s="18" t="n">
        <f aca="false">H612</f>
        <v>95309</v>
      </c>
      <c r="I611" s="18" t="n">
        <f aca="false">I612</f>
        <v>0</v>
      </c>
    </row>
    <row r="612" customFormat="false" ht="45" hidden="false" customHeight="false" outlineLevel="0" collapsed="false">
      <c r="A612" s="22" t="s">
        <v>532</v>
      </c>
      <c r="B612" s="17" t="s">
        <v>742</v>
      </c>
      <c r="C612" s="17" t="s">
        <v>94</v>
      </c>
      <c r="D612" s="17" t="s">
        <v>16</v>
      </c>
      <c r="E612" s="20" t="s">
        <v>533</v>
      </c>
      <c r="F612" s="17"/>
      <c r="G612" s="18" t="n">
        <f aca="false">G613</f>
        <v>74947</v>
      </c>
      <c r="H612" s="18" t="n">
        <f aca="false">H613</f>
        <v>95309</v>
      </c>
      <c r="I612" s="18" t="n">
        <f aca="false">I613</f>
        <v>0</v>
      </c>
    </row>
    <row r="613" customFormat="false" ht="30" hidden="false" customHeight="false" outlineLevel="0" collapsed="false">
      <c r="A613" s="22" t="s">
        <v>534</v>
      </c>
      <c r="B613" s="17" t="s">
        <v>742</v>
      </c>
      <c r="C613" s="17" t="s">
        <v>94</v>
      </c>
      <c r="D613" s="17" t="s">
        <v>16</v>
      </c>
      <c r="E613" s="20" t="s">
        <v>535</v>
      </c>
      <c r="F613" s="17"/>
      <c r="G613" s="18" t="n">
        <f aca="false">G614</f>
        <v>74947</v>
      </c>
      <c r="H613" s="18" t="n">
        <f aca="false">H614</f>
        <v>95309</v>
      </c>
      <c r="I613" s="18" t="n">
        <f aca="false">I614</f>
        <v>0</v>
      </c>
    </row>
    <row r="614" customFormat="false" ht="45" hidden="false" customHeight="false" outlineLevel="0" collapsed="false">
      <c r="A614" s="21" t="s">
        <v>410</v>
      </c>
      <c r="B614" s="17" t="s">
        <v>742</v>
      </c>
      <c r="C614" s="17" t="s">
        <v>94</v>
      </c>
      <c r="D614" s="17" t="s">
        <v>16</v>
      </c>
      <c r="E614" s="20" t="s">
        <v>535</v>
      </c>
      <c r="F614" s="17" t="s">
        <v>411</v>
      </c>
      <c r="G614" s="18" t="n">
        <f aca="false">G615</f>
        <v>74947</v>
      </c>
      <c r="H614" s="18" t="n">
        <f aca="false">H615</f>
        <v>95309</v>
      </c>
      <c r="I614" s="18" t="n">
        <f aca="false">I615</f>
        <v>0</v>
      </c>
    </row>
    <row r="615" customFormat="false" ht="15" hidden="false" customHeight="false" outlineLevel="0" collapsed="false">
      <c r="A615" s="21" t="s">
        <v>412</v>
      </c>
      <c r="B615" s="17" t="s">
        <v>742</v>
      </c>
      <c r="C615" s="17" t="s">
        <v>94</v>
      </c>
      <c r="D615" s="17" t="s">
        <v>16</v>
      </c>
      <c r="E615" s="20" t="s">
        <v>535</v>
      </c>
      <c r="F615" s="17" t="s">
        <v>413</v>
      </c>
      <c r="G615" s="18" t="n">
        <v>74947</v>
      </c>
      <c r="H615" s="18" t="n">
        <f aca="false">(74261.1+2177)+(18333.5+537.4)</f>
        <v>95309</v>
      </c>
      <c r="I615" s="18" t="n">
        <v>0</v>
      </c>
    </row>
    <row r="616" customFormat="false" ht="15" hidden="false" customHeight="false" outlineLevel="0" collapsed="false">
      <c r="A616" s="16" t="s">
        <v>536</v>
      </c>
      <c r="B616" s="17" t="s">
        <v>742</v>
      </c>
      <c r="C616" s="17" t="s">
        <v>94</v>
      </c>
      <c r="D616" s="17" t="s">
        <v>18</v>
      </c>
      <c r="E616" s="20"/>
      <c r="F616" s="17"/>
      <c r="G616" s="18" t="n">
        <f aca="false">G617+G623</f>
        <v>442776.5</v>
      </c>
      <c r="H616" s="18" t="n">
        <f aca="false">H617+H623</f>
        <v>388491.9</v>
      </c>
      <c r="I616" s="18" t="n">
        <f aca="false">I617+I623</f>
        <v>0</v>
      </c>
    </row>
    <row r="617" customFormat="false" ht="30" hidden="false" customHeight="false" outlineLevel="0" collapsed="false">
      <c r="A617" s="19" t="s">
        <v>382</v>
      </c>
      <c r="B617" s="17" t="s">
        <v>742</v>
      </c>
      <c r="C617" s="17" t="s">
        <v>94</v>
      </c>
      <c r="D617" s="17" t="s">
        <v>18</v>
      </c>
      <c r="E617" s="20" t="s">
        <v>383</v>
      </c>
      <c r="F617" s="17"/>
      <c r="G617" s="18" t="n">
        <f aca="false">G618</f>
        <v>439810.6</v>
      </c>
      <c r="H617" s="18" t="n">
        <f aca="false">H618</f>
        <v>388491.9</v>
      </c>
      <c r="I617" s="18" t="n">
        <f aca="false">I618</f>
        <v>0</v>
      </c>
    </row>
    <row r="618" customFormat="false" ht="30" hidden="false" customHeight="false" outlineLevel="0" collapsed="false">
      <c r="A618" s="19" t="s">
        <v>530</v>
      </c>
      <c r="B618" s="17" t="s">
        <v>742</v>
      </c>
      <c r="C618" s="17" t="s">
        <v>94</v>
      </c>
      <c r="D618" s="17" t="s">
        <v>18</v>
      </c>
      <c r="E618" s="20" t="s">
        <v>531</v>
      </c>
      <c r="F618" s="17"/>
      <c r="G618" s="18" t="n">
        <f aca="false">G619</f>
        <v>439810.6</v>
      </c>
      <c r="H618" s="18" t="n">
        <f aca="false">H619</f>
        <v>388491.9</v>
      </c>
      <c r="I618" s="18" t="n">
        <f aca="false">I619</f>
        <v>0</v>
      </c>
    </row>
    <row r="619" customFormat="false" ht="15" hidden="false" customHeight="false" outlineLevel="0" collapsed="false">
      <c r="A619" s="22" t="s">
        <v>558</v>
      </c>
      <c r="B619" s="17" t="s">
        <v>742</v>
      </c>
      <c r="C619" s="17" t="s">
        <v>94</v>
      </c>
      <c r="D619" s="17" t="s">
        <v>18</v>
      </c>
      <c r="E619" s="20" t="s">
        <v>559</v>
      </c>
      <c r="F619" s="17"/>
      <c r="G619" s="18" t="n">
        <f aca="false">G620</f>
        <v>439810.6</v>
      </c>
      <c r="H619" s="18" t="n">
        <f aca="false">H620</f>
        <v>388491.9</v>
      </c>
      <c r="I619" s="18" t="n">
        <f aca="false">I620</f>
        <v>0</v>
      </c>
    </row>
    <row r="620" customFormat="false" ht="45" hidden="false" customHeight="false" outlineLevel="0" collapsed="false">
      <c r="A620" s="22" t="s">
        <v>560</v>
      </c>
      <c r="B620" s="17" t="s">
        <v>742</v>
      </c>
      <c r="C620" s="17" t="s">
        <v>94</v>
      </c>
      <c r="D620" s="17" t="s">
        <v>18</v>
      </c>
      <c r="E620" s="20" t="s">
        <v>561</v>
      </c>
      <c r="F620" s="17"/>
      <c r="G620" s="18" t="n">
        <f aca="false">G621</f>
        <v>439810.6</v>
      </c>
      <c r="H620" s="18" t="n">
        <f aca="false">H621</f>
        <v>388491.9</v>
      </c>
      <c r="I620" s="18" t="n">
        <f aca="false">I621</f>
        <v>0</v>
      </c>
    </row>
    <row r="621" customFormat="false" ht="45" hidden="false" customHeight="false" outlineLevel="0" collapsed="false">
      <c r="A621" s="21" t="s">
        <v>410</v>
      </c>
      <c r="B621" s="17" t="s">
        <v>742</v>
      </c>
      <c r="C621" s="17" t="s">
        <v>94</v>
      </c>
      <c r="D621" s="17" t="s">
        <v>18</v>
      </c>
      <c r="E621" s="20" t="s">
        <v>561</v>
      </c>
      <c r="F621" s="17" t="s">
        <v>411</v>
      </c>
      <c r="G621" s="18" t="n">
        <f aca="false">G622</f>
        <v>439810.6</v>
      </c>
      <c r="H621" s="18" t="n">
        <f aca="false">H622</f>
        <v>388491.9</v>
      </c>
      <c r="I621" s="18" t="n">
        <f aca="false">I622</f>
        <v>0</v>
      </c>
    </row>
    <row r="622" customFormat="false" ht="15" hidden="false" customHeight="false" outlineLevel="0" collapsed="false">
      <c r="A622" s="21" t="s">
        <v>412</v>
      </c>
      <c r="B622" s="17" t="s">
        <v>742</v>
      </c>
      <c r="C622" s="17" t="s">
        <v>94</v>
      </c>
      <c r="D622" s="17" t="s">
        <v>18</v>
      </c>
      <c r="E622" s="20" t="s">
        <v>561</v>
      </c>
      <c r="F622" s="17" t="s">
        <v>413</v>
      </c>
      <c r="G622" s="18" t="n">
        <v>439810.6</v>
      </c>
      <c r="H622" s="18" t="n">
        <f aca="false">369068.3+19423.6</f>
        <v>388491.9</v>
      </c>
      <c r="I622" s="18" t="n">
        <v>0</v>
      </c>
    </row>
    <row r="623" customFormat="false" ht="15" hidden="false" customHeight="false" outlineLevel="0" collapsed="false">
      <c r="A623" s="19" t="s">
        <v>81</v>
      </c>
      <c r="B623" s="17" t="s">
        <v>742</v>
      </c>
      <c r="C623" s="17" t="s">
        <v>94</v>
      </c>
      <c r="D623" s="17" t="s">
        <v>18</v>
      </c>
      <c r="E623" s="20" t="s">
        <v>82</v>
      </c>
      <c r="F623" s="17"/>
      <c r="G623" s="18" t="n">
        <f aca="false">G624</f>
        <v>2965.9</v>
      </c>
      <c r="H623" s="18" t="n">
        <f aca="false">H624</f>
        <v>0</v>
      </c>
      <c r="I623" s="18" t="n">
        <f aca="false">I624</f>
        <v>0</v>
      </c>
    </row>
    <row r="624" customFormat="false" ht="15" hidden="false" customHeight="false" outlineLevel="0" collapsed="false">
      <c r="A624" s="19" t="s">
        <v>83</v>
      </c>
      <c r="B624" s="17" t="s">
        <v>742</v>
      </c>
      <c r="C624" s="17" t="s">
        <v>94</v>
      </c>
      <c r="D624" s="17" t="s">
        <v>18</v>
      </c>
      <c r="E624" s="20" t="s">
        <v>84</v>
      </c>
      <c r="F624" s="17"/>
      <c r="G624" s="18" t="n">
        <f aca="false">G625</f>
        <v>2965.9</v>
      </c>
      <c r="H624" s="18" t="n">
        <f aca="false">H625</f>
        <v>0</v>
      </c>
      <c r="I624" s="18" t="n">
        <f aca="false">I625</f>
        <v>0</v>
      </c>
    </row>
    <row r="625" customFormat="false" ht="45" hidden="false" customHeight="false" outlineLevel="0" collapsed="false">
      <c r="A625" s="21" t="s">
        <v>410</v>
      </c>
      <c r="B625" s="17" t="s">
        <v>742</v>
      </c>
      <c r="C625" s="17" t="s">
        <v>94</v>
      </c>
      <c r="D625" s="17" t="s">
        <v>18</v>
      </c>
      <c r="E625" s="20" t="s">
        <v>84</v>
      </c>
      <c r="F625" s="17" t="s">
        <v>411</v>
      </c>
      <c r="G625" s="18" t="n">
        <f aca="false">G626</f>
        <v>2965.9</v>
      </c>
      <c r="H625" s="18" t="n">
        <f aca="false">H626</f>
        <v>0</v>
      </c>
      <c r="I625" s="18" t="n">
        <f aca="false">I626</f>
        <v>0</v>
      </c>
    </row>
    <row r="626" customFormat="false" ht="15" hidden="false" customHeight="false" outlineLevel="0" collapsed="false">
      <c r="A626" s="21" t="s">
        <v>412</v>
      </c>
      <c r="B626" s="17" t="s">
        <v>742</v>
      </c>
      <c r="C626" s="17" t="s">
        <v>94</v>
      </c>
      <c r="D626" s="17" t="s">
        <v>18</v>
      </c>
      <c r="E626" s="20" t="s">
        <v>84</v>
      </c>
      <c r="F626" s="17" t="s">
        <v>413</v>
      </c>
      <c r="G626" s="18" t="n">
        <v>2965.9</v>
      </c>
      <c r="H626" s="18" t="n">
        <v>0</v>
      </c>
      <c r="I626" s="18" t="n">
        <v>0</v>
      </c>
    </row>
    <row r="627" customFormat="false" ht="15" hidden="false" customHeight="false" outlineLevel="0" collapsed="false">
      <c r="A627" s="21" t="s">
        <v>562</v>
      </c>
      <c r="B627" s="17" t="s">
        <v>742</v>
      </c>
      <c r="C627" s="17" t="s">
        <v>94</v>
      </c>
      <c r="D627" s="17" t="s">
        <v>32</v>
      </c>
      <c r="E627" s="17"/>
      <c r="F627" s="17"/>
      <c r="G627" s="18" t="n">
        <f aca="false">G628+G641+G647+G663</f>
        <v>61235.1</v>
      </c>
      <c r="H627" s="18" t="n">
        <f aca="false">H628+H641+H647+H663</f>
        <v>74695.6</v>
      </c>
      <c r="I627" s="18" t="n">
        <f aca="false">I628+I641+I647+I663</f>
        <v>62927</v>
      </c>
    </row>
    <row r="628" customFormat="false" ht="15" hidden="false" customHeight="false" outlineLevel="0" collapsed="false">
      <c r="A628" s="19" t="s">
        <v>113</v>
      </c>
      <c r="B628" s="17" t="s">
        <v>742</v>
      </c>
      <c r="C628" s="17" t="s">
        <v>94</v>
      </c>
      <c r="D628" s="17" t="s">
        <v>32</v>
      </c>
      <c r="E628" s="20" t="s">
        <v>114</v>
      </c>
      <c r="F628" s="17"/>
      <c r="G628" s="18" t="n">
        <f aca="false">G629</f>
        <v>58830</v>
      </c>
      <c r="H628" s="18" t="n">
        <f aca="false">H629</f>
        <v>73393</v>
      </c>
      <c r="I628" s="18" t="n">
        <f aca="false">I629</f>
        <v>61604.4</v>
      </c>
    </row>
    <row r="629" customFormat="false" ht="45" hidden="false" customHeight="false" outlineLevel="0" collapsed="false">
      <c r="A629" s="19" t="s">
        <v>563</v>
      </c>
      <c r="B629" s="17" t="s">
        <v>742</v>
      </c>
      <c r="C629" s="17" t="s">
        <v>94</v>
      </c>
      <c r="D629" s="17" t="s">
        <v>32</v>
      </c>
      <c r="E629" s="20" t="s">
        <v>564</v>
      </c>
      <c r="F629" s="17"/>
      <c r="G629" s="18" t="n">
        <f aca="false">G630+G634</f>
        <v>58830</v>
      </c>
      <c r="H629" s="18" t="n">
        <f aca="false">H630+H634</f>
        <v>73393</v>
      </c>
      <c r="I629" s="18" t="n">
        <f aca="false">I630+I634</f>
        <v>61604.4</v>
      </c>
    </row>
    <row r="630" customFormat="false" ht="45" hidden="false" customHeight="false" outlineLevel="0" collapsed="false">
      <c r="A630" s="19" t="s">
        <v>565</v>
      </c>
      <c r="B630" s="17" t="s">
        <v>742</v>
      </c>
      <c r="C630" s="17" t="s">
        <v>94</v>
      </c>
      <c r="D630" s="17" t="s">
        <v>32</v>
      </c>
      <c r="E630" s="20" t="s">
        <v>566</v>
      </c>
      <c r="F630" s="17"/>
      <c r="G630" s="18" t="n">
        <f aca="false">G631</f>
        <v>58830</v>
      </c>
      <c r="H630" s="18" t="n">
        <f aca="false">H631</f>
        <v>58001</v>
      </c>
      <c r="I630" s="18" t="n">
        <f aca="false">I631</f>
        <v>61604.4</v>
      </c>
    </row>
    <row r="631" customFormat="false" ht="45" hidden="false" customHeight="false" outlineLevel="0" collapsed="false">
      <c r="A631" s="19" t="s">
        <v>567</v>
      </c>
      <c r="B631" s="17" t="s">
        <v>742</v>
      </c>
      <c r="C631" s="17" t="s">
        <v>94</v>
      </c>
      <c r="D631" s="17" t="s">
        <v>32</v>
      </c>
      <c r="E631" s="20" t="s">
        <v>568</v>
      </c>
      <c r="F631" s="17"/>
      <c r="G631" s="18" t="n">
        <f aca="false">G632</f>
        <v>58830</v>
      </c>
      <c r="H631" s="18" t="n">
        <f aca="false">H632</f>
        <v>58001</v>
      </c>
      <c r="I631" s="18" t="n">
        <f aca="false">I632</f>
        <v>61604.4</v>
      </c>
    </row>
    <row r="632" customFormat="false" ht="45" hidden="false" customHeight="false" outlineLevel="0" collapsed="false">
      <c r="A632" s="21" t="s">
        <v>137</v>
      </c>
      <c r="B632" s="17" t="s">
        <v>742</v>
      </c>
      <c r="C632" s="17" t="s">
        <v>94</v>
      </c>
      <c r="D632" s="17" t="s">
        <v>32</v>
      </c>
      <c r="E632" s="20" t="s">
        <v>568</v>
      </c>
      <c r="F632" s="17" t="s">
        <v>138</v>
      </c>
      <c r="G632" s="18" t="n">
        <f aca="false">G633</f>
        <v>58830</v>
      </c>
      <c r="H632" s="18" t="n">
        <f aca="false">H633</f>
        <v>58001</v>
      </c>
      <c r="I632" s="18" t="n">
        <f aca="false">I633</f>
        <v>61604.4</v>
      </c>
    </row>
    <row r="633" customFormat="false" ht="15" hidden="false" customHeight="false" outlineLevel="0" collapsed="false">
      <c r="A633" s="21" t="s">
        <v>139</v>
      </c>
      <c r="B633" s="17" t="s">
        <v>742</v>
      </c>
      <c r="C633" s="17" t="s">
        <v>94</v>
      </c>
      <c r="D633" s="17" t="s">
        <v>32</v>
      </c>
      <c r="E633" s="20" t="s">
        <v>568</v>
      </c>
      <c r="F633" s="17" t="s">
        <v>140</v>
      </c>
      <c r="G633" s="18" t="n">
        <v>58830</v>
      </c>
      <c r="H633" s="18" t="n">
        <f aca="false">74353-15000-1352</f>
        <v>58001</v>
      </c>
      <c r="I633" s="18" t="n">
        <f aca="false">77400-15795.6</f>
        <v>61604.4</v>
      </c>
    </row>
    <row r="634" customFormat="false" ht="15" hidden="false" customHeight="false" outlineLevel="0" collapsed="false">
      <c r="A634" s="19" t="s">
        <v>573</v>
      </c>
      <c r="B634" s="17" t="s">
        <v>742</v>
      </c>
      <c r="C634" s="17" t="s">
        <v>94</v>
      </c>
      <c r="D634" s="17" t="s">
        <v>32</v>
      </c>
      <c r="E634" s="20" t="s">
        <v>574</v>
      </c>
      <c r="F634" s="24"/>
      <c r="G634" s="38" t="n">
        <f aca="false">G638+G635</f>
        <v>0</v>
      </c>
      <c r="H634" s="38" t="n">
        <f aca="false">H638+H635</f>
        <v>15392</v>
      </c>
      <c r="I634" s="38" t="n">
        <f aca="false">I638+I635</f>
        <v>0</v>
      </c>
    </row>
    <row r="635" customFormat="false" ht="90" hidden="false" customHeight="false" outlineLevel="0" collapsed="false">
      <c r="A635" s="21" t="s">
        <v>575</v>
      </c>
      <c r="B635" s="17" t="s">
        <v>742</v>
      </c>
      <c r="C635" s="17" t="s">
        <v>94</v>
      </c>
      <c r="D635" s="17" t="s">
        <v>32</v>
      </c>
      <c r="E635" s="20" t="s">
        <v>576</v>
      </c>
      <c r="F635" s="24"/>
      <c r="G635" s="38" t="n">
        <f aca="false">G636</f>
        <v>0</v>
      </c>
      <c r="H635" s="38" t="n">
        <f aca="false">H636</f>
        <v>9352</v>
      </c>
      <c r="I635" s="38" t="n">
        <f aca="false">I636</f>
        <v>0</v>
      </c>
    </row>
    <row r="636" customFormat="false" ht="45" hidden="false" customHeight="false" outlineLevel="0" collapsed="false">
      <c r="A636" s="21" t="s">
        <v>137</v>
      </c>
      <c r="B636" s="17" t="s">
        <v>742</v>
      </c>
      <c r="C636" s="17" t="s">
        <v>94</v>
      </c>
      <c r="D636" s="17" t="s">
        <v>32</v>
      </c>
      <c r="E636" s="20" t="s">
        <v>576</v>
      </c>
      <c r="F636" s="24" t="n">
        <v>600</v>
      </c>
      <c r="G636" s="38" t="n">
        <f aca="false">G637</f>
        <v>0</v>
      </c>
      <c r="H636" s="38" t="n">
        <f aca="false">H637</f>
        <v>9352</v>
      </c>
      <c r="I636" s="38" t="n">
        <f aca="false">I637</f>
        <v>0</v>
      </c>
    </row>
    <row r="637" customFormat="false" ht="15" hidden="false" customHeight="false" outlineLevel="0" collapsed="false">
      <c r="A637" s="21" t="s">
        <v>139</v>
      </c>
      <c r="B637" s="17" t="s">
        <v>742</v>
      </c>
      <c r="C637" s="17" t="s">
        <v>94</v>
      </c>
      <c r="D637" s="17" t="s">
        <v>32</v>
      </c>
      <c r="E637" s="20" t="s">
        <v>576</v>
      </c>
      <c r="F637" s="24" t="n">
        <v>610</v>
      </c>
      <c r="G637" s="38" t="n">
        <v>0</v>
      </c>
      <c r="H637" s="38" t="n">
        <f aca="false">6000+2000+1352</f>
        <v>9352</v>
      </c>
      <c r="I637" s="38" t="n">
        <v>0</v>
      </c>
    </row>
    <row r="638" customFormat="false" ht="75" hidden="false" customHeight="false" outlineLevel="0" collapsed="false">
      <c r="A638" s="23" t="s">
        <v>577</v>
      </c>
      <c r="B638" s="17" t="s">
        <v>742</v>
      </c>
      <c r="C638" s="17" t="s">
        <v>94</v>
      </c>
      <c r="D638" s="17" t="s">
        <v>32</v>
      </c>
      <c r="E638" s="20" t="s">
        <v>578</v>
      </c>
      <c r="F638" s="24"/>
      <c r="G638" s="38" t="n">
        <f aca="false">G639</f>
        <v>0</v>
      </c>
      <c r="H638" s="38" t="n">
        <f aca="false">H639</f>
        <v>6040</v>
      </c>
      <c r="I638" s="38" t="n">
        <f aca="false">I639</f>
        <v>0</v>
      </c>
    </row>
    <row r="639" customFormat="false" ht="45" hidden="false" customHeight="false" outlineLevel="0" collapsed="false">
      <c r="A639" s="21" t="s">
        <v>137</v>
      </c>
      <c r="B639" s="17" t="s">
        <v>742</v>
      </c>
      <c r="C639" s="17" t="s">
        <v>94</v>
      </c>
      <c r="D639" s="17" t="s">
        <v>32</v>
      </c>
      <c r="E639" s="20" t="s">
        <v>578</v>
      </c>
      <c r="F639" s="24" t="n">
        <v>600</v>
      </c>
      <c r="G639" s="38" t="n">
        <f aca="false">G640</f>
        <v>0</v>
      </c>
      <c r="H639" s="38" t="n">
        <f aca="false">H640</f>
        <v>6040</v>
      </c>
      <c r="I639" s="38" t="n">
        <f aca="false">I640</f>
        <v>0</v>
      </c>
    </row>
    <row r="640" customFormat="false" ht="15" hidden="false" customHeight="false" outlineLevel="0" collapsed="false">
      <c r="A640" s="21" t="s">
        <v>139</v>
      </c>
      <c r="B640" s="17" t="s">
        <v>742</v>
      </c>
      <c r="C640" s="17" t="s">
        <v>94</v>
      </c>
      <c r="D640" s="17" t="s">
        <v>32</v>
      </c>
      <c r="E640" s="20" t="s">
        <v>578</v>
      </c>
      <c r="F640" s="24" t="n">
        <v>610</v>
      </c>
      <c r="G640" s="38" t="n">
        <v>0</v>
      </c>
      <c r="H640" s="38" t="n">
        <v>6040</v>
      </c>
      <c r="I640" s="38" t="n">
        <v>0</v>
      </c>
    </row>
    <row r="641" customFormat="false" ht="30" hidden="false" customHeight="false" outlineLevel="0" collapsed="false">
      <c r="A641" s="19" t="s">
        <v>47</v>
      </c>
      <c r="B641" s="17" t="s">
        <v>742</v>
      </c>
      <c r="C641" s="17" t="s">
        <v>94</v>
      </c>
      <c r="D641" s="17" t="s">
        <v>32</v>
      </c>
      <c r="E641" s="20" t="s">
        <v>48</v>
      </c>
      <c r="F641" s="17"/>
      <c r="G641" s="18" t="n">
        <f aca="false">G642</f>
        <v>0</v>
      </c>
      <c r="H641" s="18" t="n">
        <f aca="false">H642</f>
        <v>30</v>
      </c>
      <c r="I641" s="18" t="n">
        <f aca="false">I642</f>
        <v>50</v>
      </c>
    </row>
    <row r="642" customFormat="false" ht="15" hidden="false" customHeight="false" outlineLevel="0" collapsed="false">
      <c r="A642" s="19" t="s">
        <v>518</v>
      </c>
      <c r="B642" s="17" t="s">
        <v>742</v>
      </c>
      <c r="C642" s="17" t="s">
        <v>94</v>
      </c>
      <c r="D642" s="17" t="s">
        <v>32</v>
      </c>
      <c r="E642" s="20" t="s">
        <v>519</v>
      </c>
      <c r="F642" s="17"/>
      <c r="G642" s="18" t="n">
        <f aca="false">G643</f>
        <v>0</v>
      </c>
      <c r="H642" s="18" t="n">
        <f aca="false">H643</f>
        <v>30</v>
      </c>
      <c r="I642" s="18" t="n">
        <f aca="false">I643</f>
        <v>50</v>
      </c>
    </row>
    <row r="643" customFormat="false" ht="60" hidden="false" customHeight="false" outlineLevel="0" collapsed="false">
      <c r="A643" s="22" t="s">
        <v>520</v>
      </c>
      <c r="B643" s="17" t="s">
        <v>742</v>
      </c>
      <c r="C643" s="17" t="s">
        <v>94</v>
      </c>
      <c r="D643" s="17" t="s">
        <v>32</v>
      </c>
      <c r="E643" s="20" t="s">
        <v>521</v>
      </c>
      <c r="F643" s="17"/>
      <c r="G643" s="18" t="n">
        <f aca="false">G644</f>
        <v>0</v>
      </c>
      <c r="H643" s="18" t="n">
        <f aca="false">H644</f>
        <v>30</v>
      </c>
      <c r="I643" s="18" t="n">
        <f aca="false">I644</f>
        <v>50</v>
      </c>
    </row>
    <row r="644" customFormat="false" ht="45" hidden="false" customHeight="false" outlineLevel="0" collapsed="false">
      <c r="A644" s="46" t="s">
        <v>582</v>
      </c>
      <c r="B644" s="17" t="s">
        <v>742</v>
      </c>
      <c r="C644" s="17" t="s">
        <v>94</v>
      </c>
      <c r="D644" s="17" t="s">
        <v>32</v>
      </c>
      <c r="E644" s="20" t="s">
        <v>583</v>
      </c>
      <c r="F644" s="17"/>
      <c r="G644" s="18" t="n">
        <f aca="false">G645</f>
        <v>0</v>
      </c>
      <c r="H644" s="18" t="n">
        <f aca="false">H645</f>
        <v>30</v>
      </c>
      <c r="I644" s="18" t="n">
        <f aca="false">I645</f>
        <v>50</v>
      </c>
    </row>
    <row r="645" customFormat="false" ht="45" hidden="false" customHeight="false" outlineLevel="0" collapsed="false">
      <c r="A645" s="21" t="s">
        <v>137</v>
      </c>
      <c r="B645" s="17" t="s">
        <v>742</v>
      </c>
      <c r="C645" s="17" t="s">
        <v>94</v>
      </c>
      <c r="D645" s="17" t="s">
        <v>32</v>
      </c>
      <c r="E645" s="20" t="s">
        <v>583</v>
      </c>
      <c r="F645" s="17" t="n">
        <v>600</v>
      </c>
      <c r="G645" s="18" t="n">
        <f aca="false">G646</f>
        <v>0</v>
      </c>
      <c r="H645" s="18" t="n">
        <f aca="false">H646</f>
        <v>30</v>
      </c>
      <c r="I645" s="18" t="n">
        <f aca="false">I646</f>
        <v>50</v>
      </c>
    </row>
    <row r="646" customFormat="false" ht="15" hidden="false" customHeight="false" outlineLevel="0" collapsed="false">
      <c r="A646" s="21" t="s">
        <v>139</v>
      </c>
      <c r="B646" s="17" t="s">
        <v>742</v>
      </c>
      <c r="C646" s="17" t="s">
        <v>94</v>
      </c>
      <c r="D646" s="17" t="s">
        <v>32</v>
      </c>
      <c r="E646" s="20" t="s">
        <v>583</v>
      </c>
      <c r="F646" s="17" t="n">
        <v>610</v>
      </c>
      <c r="G646" s="18" t="n">
        <v>0</v>
      </c>
      <c r="H646" s="18" t="n">
        <v>30</v>
      </c>
      <c r="I646" s="18" t="n">
        <v>50</v>
      </c>
    </row>
    <row r="647" customFormat="false" ht="45" hidden="false" customHeight="false" outlineLevel="0" collapsed="false">
      <c r="A647" s="19" t="s">
        <v>129</v>
      </c>
      <c r="B647" s="17" t="s">
        <v>742</v>
      </c>
      <c r="C647" s="17" t="s">
        <v>94</v>
      </c>
      <c r="D647" s="17" t="s">
        <v>32</v>
      </c>
      <c r="E647" s="20" t="s">
        <v>130</v>
      </c>
      <c r="F647" s="17"/>
      <c r="G647" s="18" t="n">
        <f aca="false">G653+G658+G648</f>
        <v>1272.6</v>
      </c>
      <c r="H647" s="18" t="n">
        <f aca="false">H653+H658+H648</f>
        <v>1272.6</v>
      </c>
      <c r="I647" s="18" t="n">
        <f aca="false">I653+I658+I648</f>
        <v>1272.6</v>
      </c>
    </row>
    <row r="648" customFormat="false" ht="30" hidden="false" customHeight="false" outlineLevel="0" collapsed="false">
      <c r="A648" s="19" t="s">
        <v>131</v>
      </c>
      <c r="B648" s="17" t="s">
        <v>742</v>
      </c>
      <c r="C648" s="17" t="s">
        <v>94</v>
      </c>
      <c r="D648" s="17" t="s">
        <v>32</v>
      </c>
      <c r="E648" s="20" t="s">
        <v>132</v>
      </c>
      <c r="F648" s="17"/>
      <c r="G648" s="18" t="n">
        <f aca="false">G649</f>
        <v>1227.6</v>
      </c>
      <c r="H648" s="18" t="n">
        <f aca="false">H649</f>
        <v>1227.6</v>
      </c>
      <c r="I648" s="18" t="n">
        <f aca="false">I649</f>
        <v>1227.6</v>
      </c>
    </row>
    <row r="649" customFormat="false" ht="60" hidden="false" customHeight="false" outlineLevel="0" collapsed="false">
      <c r="A649" s="23" t="s">
        <v>133</v>
      </c>
      <c r="B649" s="17" t="s">
        <v>742</v>
      </c>
      <c r="C649" s="17" t="s">
        <v>94</v>
      </c>
      <c r="D649" s="17" t="s">
        <v>32</v>
      </c>
      <c r="E649" s="20" t="s">
        <v>134</v>
      </c>
      <c r="F649" s="17"/>
      <c r="G649" s="18" t="n">
        <f aca="false">G650</f>
        <v>1227.6</v>
      </c>
      <c r="H649" s="18" t="n">
        <f aca="false">H650</f>
        <v>1227.6</v>
      </c>
      <c r="I649" s="18" t="n">
        <f aca="false">I650</f>
        <v>1227.6</v>
      </c>
    </row>
    <row r="650" customFormat="false" ht="15" hidden="false" customHeight="false" outlineLevel="0" collapsed="false">
      <c r="A650" s="21" t="s">
        <v>135</v>
      </c>
      <c r="B650" s="17" t="s">
        <v>742</v>
      </c>
      <c r="C650" s="17" t="s">
        <v>94</v>
      </c>
      <c r="D650" s="17" t="s">
        <v>32</v>
      </c>
      <c r="E650" s="20" t="s">
        <v>136</v>
      </c>
      <c r="F650" s="17"/>
      <c r="G650" s="18" t="n">
        <f aca="false">G651</f>
        <v>1227.6</v>
      </c>
      <c r="H650" s="18" t="n">
        <f aca="false">H651</f>
        <v>1227.6</v>
      </c>
      <c r="I650" s="18" t="n">
        <f aca="false">I651</f>
        <v>1227.6</v>
      </c>
    </row>
    <row r="651" customFormat="false" ht="45" hidden="false" customHeight="false" outlineLevel="0" collapsed="false">
      <c r="A651" s="21" t="s">
        <v>137</v>
      </c>
      <c r="B651" s="17" t="s">
        <v>742</v>
      </c>
      <c r="C651" s="17" t="s">
        <v>94</v>
      </c>
      <c r="D651" s="17" t="s">
        <v>32</v>
      </c>
      <c r="E651" s="20" t="s">
        <v>136</v>
      </c>
      <c r="F651" s="17" t="s">
        <v>138</v>
      </c>
      <c r="G651" s="18" t="n">
        <f aca="false">G652</f>
        <v>1227.6</v>
      </c>
      <c r="H651" s="18" t="n">
        <f aca="false">H652</f>
        <v>1227.6</v>
      </c>
      <c r="I651" s="18" t="n">
        <f aca="false">I652</f>
        <v>1227.6</v>
      </c>
    </row>
    <row r="652" customFormat="false" ht="15" hidden="false" customHeight="false" outlineLevel="0" collapsed="false">
      <c r="A652" s="21" t="s">
        <v>139</v>
      </c>
      <c r="B652" s="17" t="s">
        <v>742</v>
      </c>
      <c r="C652" s="17" t="s">
        <v>94</v>
      </c>
      <c r="D652" s="17" t="s">
        <v>32</v>
      </c>
      <c r="E652" s="20" t="s">
        <v>136</v>
      </c>
      <c r="F652" s="17" t="s">
        <v>140</v>
      </c>
      <c r="G652" s="18" t="n">
        <v>1227.6</v>
      </c>
      <c r="H652" s="18" t="n">
        <v>1227.6</v>
      </c>
      <c r="I652" s="18" t="n">
        <v>1227.6</v>
      </c>
    </row>
    <row r="653" customFormat="false" ht="30" hidden="false" customHeight="false" outlineLevel="0" collapsed="false">
      <c r="A653" s="19" t="s">
        <v>252</v>
      </c>
      <c r="B653" s="17" t="s">
        <v>742</v>
      </c>
      <c r="C653" s="17" t="s">
        <v>94</v>
      </c>
      <c r="D653" s="17" t="s">
        <v>32</v>
      </c>
      <c r="E653" s="20" t="s">
        <v>253</v>
      </c>
      <c r="F653" s="17"/>
      <c r="G653" s="18" t="n">
        <f aca="false">G654</f>
        <v>40</v>
      </c>
      <c r="H653" s="18" t="n">
        <f aca="false">H654</f>
        <v>40</v>
      </c>
      <c r="I653" s="18" t="n">
        <f aca="false">I654</f>
        <v>40</v>
      </c>
    </row>
    <row r="654" customFormat="false" ht="30" hidden="false" customHeight="false" outlineLevel="0" collapsed="false">
      <c r="A654" s="23" t="s">
        <v>254</v>
      </c>
      <c r="B654" s="17" t="s">
        <v>742</v>
      </c>
      <c r="C654" s="17" t="s">
        <v>94</v>
      </c>
      <c r="D654" s="17" t="s">
        <v>32</v>
      </c>
      <c r="E654" s="20" t="s">
        <v>255</v>
      </c>
      <c r="F654" s="17"/>
      <c r="G654" s="18" t="n">
        <f aca="false">G655</f>
        <v>40</v>
      </c>
      <c r="H654" s="18" t="n">
        <f aca="false">H655</f>
        <v>40</v>
      </c>
      <c r="I654" s="18" t="n">
        <f aca="false">I655</f>
        <v>40</v>
      </c>
    </row>
    <row r="655" customFormat="false" ht="30" hidden="false" customHeight="false" outlineLevel="0" collapsed="false">
      <c r="A655" s="27" t="s">
        <v>256</v>
      </c>
      <c r="B655" s="17" t="s">
        <v>742</v>
      </c>
      <c r="C655" s="17" t="s">
        <v>94</v>
      </c>
      <c r="D655" s="17" t="s">
        <v>32</v>
      </c>
      <c r="E655" s="20" t="s">
        <v>257</v>
      </c>
      <c r="F655" s="17"/>
      <c r="G655" s="18" t="n">
        <f aca="false">G656</f>
        <v>40</v>
      </c>
      <c r="H655" s="18" t="n">
        <f aca="false">H656</f>
        <v>40</v>
      </c>
      <c r="I655" s="18" t="n">
        <f aca="false">I656</f>
        <v>40</v>
      </c>
    </row>
    <row r="656" customFormat="false" ht="45" hidden="false" customHeight="false" outlineLevel="0" collapsed="false">
      <c r="A656" s="21" t="s">
        <v>137</v>
      </c>
      <c r="B656" s="17" t="s">
        <v>742</v>
      </c>
      <c r="C656" s="17" t="s">
        <v>94</v>
      </c>
      <c r="D656" s="17" t="s">
        <v>32</v>
      </c>
      <c r="E656" s="20" t="s">
        <v>257</v>
      </c>
      <c r="F656" s="17" t="s">
        <v>138</v>
      </c>
      <c r="G656" s="18" t="n">
        <f aca="false">G657</f>
        <v>40</v>
      </c>
      <c r="H656" s="18" t="n">
        <f aca="false">H657</f>
        <v>40</v>
      </c>
      <c r="I656" s="18" t="n">
        <f aca="false">I657</f>
        <v>40</v>
      </c>
    </row>
    <row r="657" customFormat="false" ht="15" hidden="false" customHeight="false" outlineLevel="0" collapsed="false">
      <c r="A657" s="21" t="s">
        <v>139</v>
      </c>
      <c r="B657" s="17" t="s">
        <v>742</v>
      </c>
      <c r="C657" s="17" t="s">
        <v>94</v>
      </c>
      <c r="D657" s="17" t="s">
        <v>32</v>
      </c>
      <c r="E657" s="20" t="s">
        <v>257</v>
      </c>
      <c r="F657" s="17" t="s">
        <v>140</v>
      </c>
      <c r="G657" s="18" t="n">
        <v>40</v>
      </c>
      <c r="H657" s="18" t="n">
        <v>40</v>
      </c>
      <c r="I657" s="18" t="n">
        <v>40</v>
      </c>
    </row>
    <row r="658" customFormat="false" ht="30" hidden="false" customHeight="false" outlineLevel="0" collapsed="false">
      <c r="A658" s="19" t="s">
        <v>217</v>
      </c>
      <c r="B658" s="17" t="s">
        <v>742</v>
      </c>
      <c r="C658" s="17" t="s">
        <v>94</v>
      </c>
      <c r="D658" s="17" t="s">
        <v>32</v>
      </c>
      <c r="E658" s="20" t="s">
        <v>218</v>
      </c>
      <c r="F658" s="17"/>
      <c r="G658" s="18" t="n">
        <f aca="false">G659</f>
        <v>5</v>
      </c>
      <c r="H658" s="18" t="n">
        <f aca="false">H659</f>
        <v>5</v>
      </c>
      <c r="I658" s="18" t="n">
        <f aca="false">I659</f>
        <v>5</v>
      </c>
    </row>
    <row r="659" customFormat="false" ht="75" hidden="false" customHeight="false" outlineLevel="0" collapsed="false">
      <c r="A659" s="23" t="s">
        <v>219</v>
      </c>
      <c r="B659" s="17" t="s">
        <v>742</v>
      </c>
      <c r="C659" s="17" t="s">
        <v>94</v>
      </c>
      <c r="D659" s="17" t="s">
        <v>32</v>
      </c>
      <c r="E659" s="20" t="s">
        <v>220</v>
      </c>
      <c r="F659" s="17"/>
      <c r="G659" s="18" t="n">
        <f aca="false">G660</f>
        <v>5</v>
      </c>
      <c r="H659" s="18" t="n">
        <f aca="false">H660</f>
        <v>5</v>
      </c>
      <c r="I659" s="18" t="n">
        <f aca="false">I660</f>
        <v>5</v>
      </c>
    </row>
    <row r="660" customFormat="false" ht="45" hidden="false" customHeight="false" outlineLevel="0" collapsed="false">
      <c r="A660" s="23" t="s">
        <v>221</v>
      </c>
      <c r="B660" s="17" t="s">
        <v>742</v>
      </c>
      <c r="C660" s="17" t="s">
        <v>94</v>
      </c>
      <c r="D660" s="17" t="s">
        <v>32</v>
      </c>
      <c r="E660" s="20" t="s">
        <v>222</v>
      </c>
      <c r="F660" s="17"/>
      <c r="G660" s="18" t="n">
        <f aca="false">G661</f>
        <v>5</v>
      </c>
      <c r="H660" s="18" t="n">
        <f aca="false">H661</f>
        <v>5</v>
      </c>
      <c r="I660" s="18" t="n">
        <f aca="false">I661</f>
        <v>5</v>
      </c>
    </row>
    <row r="661" customFormat="false" ht="45" hidden="false" customHeight="false" outlineLevel="0" collapsed="false">
      <c r="A661" s="21" t="s">
        <v>137</v>
      </c>
      <c r="B661" s="17" t="s">
        <v>742</v>
      </c>
      <c r="C661" s="17" t="s">
        <v>94</v>
      </c>
      <c r="D661" s="17" t="s">
        <v>32</v>
      </c>
      <c r="E661" s="20" t="s">
        <v>222</v>
      </c>
      <c r="F661" s="17" t="s">
        <v>138</v>
      </c>
      <c r="G661" s="18" t="n">
        <f aca="false">G662</f>
        <v>5</v>
      </c>
      <c r="H661" s="18" t="n">
        <f aca="false">H662</f>
        <v>5</v>
      </c>
      <c r="I661" s="18" t="n">
        <f aca="false">I662</f>
        <v>5</v>
      </c>
    </row>
    <row r="662" customFormat="false" ht="15" hidden="false" customHeight="false" outlineLevel="0" collapsed="false">
      <c r="A662" s="21" t="s">
        <v>139</v>
      </c>
      <c r="B662" s="17" t="s">
        <v>742</v>
      </c>
      <c r="C662" s="17" t="s">
        <v>94</v>
      </c>
      <c r="D662" s="17" t="s">
        <v>32</v>
      </c>
      <c r="E662" s="20" t="s">
        <v>222</v>
      </c>
      <c r="F662" s="17" t="s">
        <v>140</v>
      </c>
      <c r="G662" s="18" t="n">
        <v>5</v>
      </c>
      <c r="H662" s="18" t="n">
        <f aca="false">10-5</f>
        <v>5</v>
      </c>
      <c r="I662" s="18" t="n">
        <f aca="false">10-5</f>
        <v>5</v>
      </c>
    </row>
    <row r="663" customFormat="false" ht="15" hidden="false" customHeight="false" outlineLevel="0" collapsed="false">
      <c r="A663" s="19" t="s">
        <v>81</v>
      </c>
      <c r="B663" s="17" t="s">
        <v>742</v>
      </c>
      <c r="C663" s="17" t="s">
        <v>94</v>
      </c>
      <c r="D663" s="17" t="s">
        <v>32</v>
      </c>
      <c r="E663" s="20" t="s">
        <v>82</v>
      </c>
      <c r="F663" s="17"/>
      <c r="G663" s="18" t="n">
        <f aca="false">G664</f>
        <v>1132.5</v>
      </c>
      <c r="H663" s="18" t="n">
        <f aca="false">H664</f>
        <v>0</v>
      </c>
      <c r="I663" s="18" t="n">
        <f aca="false">I664</f>
        <v>0</v>
      </c>
    </row>
    <row r="664" customFormat="false" ht="15" hidden="false" customHeight="false" outlineLevel="0" collapsed="false">
      <c r="A664" s="19" t="s">
        <v>83</v>
      </c>
      <c r="B664" s="17" t="s">
        <v>742</v>
      </c>
      <c r="C664" s="17" t="s">
        <v>94</v>
      </c>
      <c r="D664" s="17" t="s">
        <v>32</v>
      </c>
      <c r="E664" s="20" t="s">
        <v>84</v>
      </c>
      <c r="F664" s="17"/>
      <c r="G664" s="18" t="n">
        <f aca="false">G665</f>
        <v>1132.5</v>
      </c>
      <c r="H664" s="18" t="n">
        <f aca="false">H665</f>
        <v>0</v>
      </c>
      <c r="I664" s="18" t="n">
        <f aca="false">I665</f>
        <v>0</v>
      </c>
    </row>
    <row r="665" customFormat="false" ht="45" hidden="false" customHeight="false" outlineLevel="0" collapsed="false">
      <c r="A665" s="21" t="s">
        <v>137</v>
      </c>
      <c r="B665" s="17" t="s">
        <v>742</v>
      </c>
      <c r="C665" s="17" t="s">
        <v>94</v>
      </c>
      <c r="D665" s="17" t="s">
        <v>32</v>
      </c>
      <c r="E665" s="20" t="s">
        <v>84</v>
      </c>
      <c r="F665" s="17" t="s">
        <v>138</v>
      </c>
      <c r="G665" s="18" t="n">
        <f aca="false">G666</f>
        <v>1132.5</v>
      </c>
      <c r="H665" s="18" t="n">
        <f aca="false">H666</f>
        <v>0</v>
      </c>
      <c r="I665" s="18" t="n">
        <f aca="false">I666</f>
        <v>0</v>
      </c>
    </row>
    <row r="666" customFormat="false" ht="15" hidden="false" customHeight="false" outlineLevel="0" collapsed="false">
      <c r="A666" s="21" t="s">
        <v>139</v>
      </c>
      <c r="B666" s="17" t="s">
        <v>742</v>
      </c>
      <c r="C666" s="17" t="s">
        <v>94</v>
      </c>
      <c r="D666" s="17" t="s">
        <v>32</v>
      </c>
      <c r="E666" s="20" t="s">
        <v>84</v>
      </c>
      <c r="F666" s="17" t="s">
        <v>140</v>
      </c>
      <c r="G666" s="18" t="n">
        <v>1132.5</v>
      </c>
      <c r="H666" s="18" t="n">
        <v>0</v>
      </c>
      <c r="I666" s="18" t="n">
        <v>0</v>
      </c>
    </row>
    <row r="667" customFormat="false" ht="15" hidden="false" customHeight="false" outlineLevel="0" collapsed="false">
      <c r="A667" s="16" t="s">
        <v>584</v>
      </c>
      <c r="B667" s="17" t="s">
        <v>742</v>
      </c>
      <c r="C667" s="17" t="s">
        <v>94</v>
      </c>
      <c r="D667" s="17" t="s">
        <v>94</v>
      </c>
      <c r="E667" s="17"/>
      <c r="F667" s="17"/>
      <c r="G667" s="18" t="n">
        <f aca="false">G668+G679</f>
        <v>8691</v>
      </c>
      <c r="H667" s="18" t="n">
        <f aca="false">H668+H679</f>
        <v>9177.5</v>
      </c>
      <c r="I667" s="18" t="n">
        <f aca="false">I668+I679</f>
        <v>9624</v>
      </c>
    </row>
    <row r="668" customFormat="false" ht="45" hidden="false" customHeight="false" outlineLevel="0" collapsed="false">
      <c r="A668" s="19" t="s">
        <v>129</v>
      </c>
      <c r="B668" s="17" t="s">
        <v>742</v>
      </c>
      <c r="C668" s="17" t="s">
        <v>94</v>
      </c>
      <c r="D668" s="17" t="s">
        <v>94</v>
      </c>
      <c r="E668" s="20" t="s">
        <v>130</v>
      </c>
      <c r="F668" s="17"/>
      <c r="G668" s="18" t="n">
        <f aca="false">G669+G674</f>
        <v>70</v>
      </c>
      <c r="H668" s="18" t="n">
        <f aca="false">H669+H674</f>
        <v>71</v>
      </c>
      <c r="I668" s="18" t="n">
        <f aca="false">I669+I674</f>
        <v>71</v>
      </c>
    </row>
    <row r="669" customFormat="false" ht="30" hidden="false" customHeight="false" outlineLevel="0" collapsed="false">
      <c r="A669" s="19" t="s">
        <v>252</v>
      </c>
      <c r="B669" s="17" t="s">
        <v>742</v>
      </c>
      <c r="C669" s="17" t="s">
        <v>94</v>
      </c>
      <c r="D669" s="17" t="s">
        <v>94</v>
      </c>
      <c r="E669" s="20" t="s">
        <v>253</v>
      </c>
      <c r="F669" s="17"/>
      <c r="G669" s="18" t="n">
        <f aca="false">G670</f>
        <v>61</v>
      </c>
      <c r="H669" s="18" t="n">
        <f aca="false">H670</f>
        <v>61</v>
      </c>
      <c r="I669" s="18" t="n">
        <f aca="false">I670</f>
        <v>61</v>
      </c>
    </row>
    <row r="670" customFormat="false" ht="30" hidden="false" customHeight="false" outlineLevel="0" collapsed="false">
      <c r="A670" s="23" t="s">
        <v>254</v>
      </c>
      <c r="B670" s="17" t="s">
        <v>742</v>
      </c>
      <c r="C670" s="17" t="s">
        <v>94</v>
      </c>
      <c r="D670" s="17" t="s">
        <v>94</v>
      </c>
      <c r="E670" s="20" t="s">
        <v>255</v>
      </c>
      <c r="F670" s="17"/>
      <c r="G670" s="18" t="n">
        <f aca="false">G671</f>
        <v>61</v>
      </c>
      <c r="H670" s="18" t="n">
        <f aca="false">H671</f>
        <v>61</v>
      </c>
      <c r="I670" s="18" t="n">
        <f aca="false">I671</f>
        <v>61</v>
      </c>
    </row>
    <row r="671" customFormat="false" ht="30" hidden="false" customHeight="false" outlineLevel="0" collapsed="false">
      <c r="A671" s="27" t="s">
        <v>256</v>
      </c>
      <c r="B671" s="17" t="s">
        <v>742</v>
      </c>
      <c r="C671" s="17" t="s">
        <v>94</v>
      </c>
      <c r="D671" s="17" t="s">
        <v>94</v>
      </c>
      <c r="E671" s="20" t="s">
        <v>257</v>
      </c>
      <c r="F671" s="17"/>
      <c r="G671" s="18" t="n">
        <f aca="false">G672</f>
        <v>61</v>
      </c>
      <c r="H671" s="18" t="n">
        <f aca="false">H672</f>
        <v>61</v>
      </c>
      <c r="I671" s="18" t="n">
        <f aca="false">I672</f>
        <v>61</v>
      </c>
    </row>
    <row r="672" customFormat="false" ht="45" hidden="false" customHeight="false" outlineLevel="0" collapsed="false">
      <c r="A672" s="21" t="s">
        <v>137</v>
      </c>
      <c r="B672" s="17" t="s">
        <v>742</v>
      </c>
      <c r="C672" s="17" t="s">
        <v>94</v>
      </c>
      <c r="D672" s="17" t="s">
        <v>94</v>
      </c>
      <c r="E672" s="20" t="s">
        <v>257</v>
      </c>
      <c r="F672" s="17" t="s">
        <v>138</v>
      </c>
      <c r="G672" s="18" t="n">
        <f aca="false">G673</f>
        <v>61</v>
      </c>
      <c r="H672" s="18" t="n">
        <f aca="false">H673</f>
        <v>61</v>
      </c>
      <c r="I672" s="18" t="n">
        <f aca="false">I673</f>
        <v>61</v>
      </c>
    </row>
    <row r="673" customFormat="false" ht="15" hidden="false" customHeight="false" outlineLevel="0" collapsed="false">
      <c r="A673" s="21" t="s">
        <v>139</v>
      </c>
      <c r="B673" s="17" t="s">
        <v>742</v>
      </c>
      <c r="C673" s="17" t="s">
        <v>94</v>
      </c>
      <c r="D673" s="17" t="s">
        <v>94</v>
      </c>
      <c r="E673" s="20" t="s">
        <v>257</v>
      </c>
      <c r="F673" s="17" t="s">
        <v>140</v>
      </c>
      <c r="G673" s="18" t="n">
        <v>61</v>
      </c>
      <c r="H673" s="18" t="n">
        <v>61</v>
      </c>
      <c r="I673" s="18" t="n">
        <v>61</v>
      </c>
    </row>
    <row r="674" customFormat="false" ht="30" hidden="false" customHeight="false" outlineLevel="0" collapsed="false">
      <c r="A674" s="19" t="s">
        <v>217</v>
      </c>
      <c r="B674" s="17" t="s">
        <v>742</v>
      </c>
      <c r="C674" s="17" t="s">
        <v>94</v>
      </c>
      <c r="D674" s="17" t="s">
        <v>94</v>
      </c>
      <c r="E674" s="20" t="s">
        <v>218</v>
      </c>
      <c r="F674" s="17"/>
      <c r="G674" s="18" t="n">
        <f aca="false">G675</f>
        <v>9</v>
      </c>
      <c r="H674" s="18" t="n">
        <f aca="false">H675</f>
        <v>10</v>
      </c>
      <c r="I674" s="18" t="n">
        <f aca="false">I675</f>
        <v>10</v>
      </c>
    </row>
    <row r="675" customFormat="false" ht="75" hidden="false" customHeight="false" outlineLevel="0" collapsed="false">
      <c r="A675" s="23" t="s">
        <v>219</v>
      </c>
      <c r="B675" s="17" t="s">
        <v>742</v>
      </c>
      <c r="C675" s="17" t="s">
        <v>94</v>
      </c>
      <c r="D675" s="17" t="s">
        <v>94</v>
      </c>
      <c r="E675" s="20" t="s">
        <v>220</v>
      </c>
      <c r="F675" s="17"/>
      <c r="G675" s="18" t="n">
        <f aca="false">G676</f>
        <v>9</v>
      </c>
      <c r="H675" s="18" t="n">
        <f aca="false">H676</f>
        <v>10</v>
      </c>
      <c r="I675" s="18" t="n">
        <f aca="false">I676</f>
        <v>10</v>
      </c>
    </row>
    <row r="676" customFormat="false" ht="45" hidden="false" customHeight="false" outlineLevel="0" collapsed="false">
      <c r="A676" s="23" t="s">
        <v>221</v>
      </c>
      <c r="B676" s="17" t="s">
        <v>742</v>
      </c>
      <c r="C676" s="17" t="s">
        <v>94</v>
      </c>
      <c r="D676" s="17" t="s">
        <v>94</v>
      </c>
      <c r="E676" s="20" t="s">
        <v>222</v>
      </c>
      <c r="F676" s="17"/>
      <c r="G676" s="18" t="n">
        <f aca="false">G677</f>
        <v>9</v>
      </c>
      <c r="H676" s="18" t="n">
        <f aca="false">H677</f>
        <v>10</v>
      </c>
      <c r="I676" s="18" t="n">
        <f aca="false">I677</f>
        <v>10</v>
      </c>
    </row>
    <row r="677" customFormat="false" ht="45" hidden="false" customHeight="false" outlineLevel="0" collapsed="false">
      <c r="A677" s="21" t="s">
        <v>137</v>
      </c>
      <c r="B677" s="17" t="s">
        <v>742</v>
      </c>
      <c r="C677" s="17" t="s">
        <v>94</v>
      </c>
      <c r="D677" s="17" t="s">
        <v>94</v>
      </c>
      <c r="E677" s="20" t="s">
        <v>222</v>
      </c>
      <c r="F677" s="17" t="s">
        <v>138</v>
      </c>
      <c r="G677" s="18" t="n">
        <f aca="false">G678</f>
        <v>9</v>
      </c>
      <c r="H677" s="18" t="n">
        <f aca="false">H678</f>
        <v>10</v>
      </c>
      <c r="I677" s="18" t="n">
        <f aca="false">I678</f>
        <v>10</v>
      </c>
    </row>
    <row r="678" customFormat="false" ht="15" hidden="false" customHeight="false" outlineLevel="0" collapsed="false">
      <c r="A678" s="21" t="s">
        <v>139</v>
      </c>
      <c r="B678" s="17" t="s">
        <v>742</v>
      </c>
      <c r="C678" s="17" t="s">
        <v>94</v>
      </c>
      <c r="D678" s="17" t="s">
        <v>94</v>
      </c>
      <c r="E678" s="20" t="s">
        <v>222</v>
      </c>
      <c r="F678" s="17" t="s">
        <v>140</v>
      </c>
      <c r="G678" s="18" t="n">
        <v>9</v>
      </c>
      <c r="H678" s="18" t="n">
        <f aca="false">20-10</f>
        <v>10</v>
      </c>
      <c r="I678" s="18" t="n">
        <f aca="false">20-10</f>
        <v>10</v>
      </c>
    </row>
    <row r="679" customFormat="false" ht="60" hidden="false" customHeight="false" outlineLevel="0" collapsed="false">
      <c r="A679" s="19" t="s">
        <v>69</v>
      </c>
      <c r="B679" s="17" t="s">
        <v>742</v>
      </c>
      <c r="C679" s="17" t="s">
        <v>94</v>
      </c>
      <c r="D679" s="17" t="s">
        <v>94</v>
      </c>
      <c r="E679" s="20" t="s">
        <v>70</v>
      </c>
      <c r="F679" s="17"/>
      <c r="G679" s="18" t="n">
        <f aca="false">G680</f>
        <v>8621</v>
      </c>
      <c r="H679" s="18" t="n">
        <f aca="false">H680</f>
        <v>9106.5</v>
      </c>
      <c r="I679" s="18" t="n">
        <f aca="false">I680</f>
        <v>9553</v>
      </c>
    </row>
    <row r="680" customFormat="false" ht="15" hidden="false" customHeight="false" outlineLevel="0" collapsed="false">
      <c r="A680" s="19" t="s">
        <v>585</v>
      </c>
      <c r="B680" s="17" t="s">
        <v>742</v>
      </c>
      <c r="C680" s="17" t="s">
        <v>94</v>
      </c>
      <c r="D680" s="17" t="s">
        <v>94</v>
      </c>
      <c r="E680" s="20" t="s">
        <v>586</v>
      </c>
      <c r="F680" s="17"/>
      <c r="G680" s="18" t="n">
        <f aca="false">G681</f>
        <v>8621</v>
      </c>
      <c r="H680" s="18" t="n">
        <f aca="false">H681</f>
        <v>9106.5</v>
      </c>
      <c r="I680" s="18" t="n">
        <f aca="false">I681</f>
        <v>9553</v>
      </c>
    </row>
    <row r="681" customFormat="false" ht="90" hidden="false" customHeight="false" outlineLevel="0" collapsed="false">
      <c r="A681" s="22" t="s">
        <v>587</v>
      </c>
      <c r="B681" s="17" t="s">
        <v>742</v>
      </c>
      <c r="C681" s="17" t="s">
        <v>94</v>
      </c>
      <c r="D681" s="17" t="s">
        <v>94</v>
      </c>
      <c r="E681" s="20" t="s">
        <v>588</v>
      </c>
      <c r="F681" s="17"/>
      <c r="G681" s="18" t="n">
        <f aca="false">G682+G685+G688</f>
        <v>8621</v>
      </c>
      <c r="H681" s="18" t="n">
        <f aca="false">H682+H685+H688</f>
        <v>9106.5</v>
      </c>
      <c r="I681" s="18" t="n">
        <f aca="false">I682+I685+I688</f>
        <v>9553</v>
      </c>
    </row>
    <row r="682" customFormat="false" ht="30" hidden="false" customHeight="false" outlineLevel="0" collapsed="false">
      <c r="A682" s="27" t="s">
        <v>589</v>
      </c>
      <c r="B682" s="17" t="s">
        <v>742</v>
      </c>
      <c r="C682" s="17" t="s">
        <v>94</v>
      </c>
      <c r="D682" s="17" t="s">
        <v>94</v>
      </c>
      <c r="E682" s="20" t="s">
        <v>590</v>
      </c>
      <c r="F682" s="24"/>
      <c r="G682" s="18" t="n">
        <f aca="false">G683</f>
        <v>880</v>
      </c>
      <c r="H682" s="18" t="n">
        <f aca="false">H683</f>
        <v>927</v>
      </c>
      <c r="I682" s="18" t="n">
        <f aca="false">I683</f>
        <v>973</v>
      </c>
    </row>
    <row r="683" customFormat="false" ht="45" hidden="false" customHeight="false" outlineLevel="0" collapsed="false">
      <c r="A683" s="21" t="s">
        <v>137</v>
      </c>
      <c r="B683" s="17" t="s">
        <v>742</v>
      </c>
      <c r="C683" s="17" t="s">
        <v>94</v>
      </c>
      <c r="D683" s="17" t="s">
        <v>94</v>
      </c>
      <c r="E683" s="20" t="s">
        <v>590</v>
      </c>
      <c r="F683" s="17" t="n">
        <v>600</v>
      </c>
      <c r="G683" s="18" t="n">
        <f aca="false">G684</f>
        <v>880</v>
      </c>
      <c r="H683" s="18" t="n">
        <f aca="false">H684</f>
        <v>927</v>
      </c>
      <c r="I683" s="18" t="n">
        <f aca="false">I684</f>
        <v>973</v>
      </c>
    </row>
    <row r="684" customFormat="false" ht="15" hidden="false" customHeight="false" outlineLevel="0" collapsed="false">
      <c r="A684" s="21" t="s">
        <v>139</v>
      </c>
      <c r="B684" s="17" t="s">
        <v>742</v>
      </c>
      <c r="C684" s="17" t="s">
        <v>94</v>
      </c>
      <c r="D684" s="17" t="s">
        <v>94</v>
      </c>
      <c r="E684" s="20" t="s">
        <v>590</v>
      </c>
      <c r="F684" s="17" t="n">
        <v>610</v>
      </c>
      <c r="G684" s="18" t="n">
        <v>880</v>
      </c>
      <c r="H684" s="18" t="n">
        <f aca="false">725+85+117</f>
        <v>927</v>
      </c>
      <c r="I684" s="18" t="n">
        <f aca="false">761+89+123</f>
        <v>973</v>
      </c>
    </row>
    <row r="685" customFormat="false" ht="45" hidden="false" customHeight="false" outlineLevel="0" collapsed="false">
      <c r="A685" s="27" t="s">
        <v>591</v>
      </c>
      <c r="B685" s="17" t="s">
        <v>742</v>
      </c>
      <c r="C685" s="17" t="s">
        <v>94</v>
      </c>
      <c r="D685" s="17" t="s">
        <v>94</v>
      </c>
      <c r="E685" s="20" t="s">
        <v>592</v>
      </c>
      <c r="F685" s="24"/>
      <c r="G685" s="18" t="n">
        <f aca="false">G686</f>
        <v>3</v>
      </c>
      <c r="H685" s="18" t="n">
        <f aca="false">H686</f>
        <v>3.5</v>
      </c>
      <c r="I685" s="18" t="n">
        <f aca="false">I686</f>
        <v>4</v>
      </c>
    </row>
    <row r="686" customFormat="false" ht="45" hidden="false" customHeight="false" outlineLevel="0" collapsed="false">
      <c r="A686" s="21" t="s">
        <v>137</v>
      </c>
      <c r="B686" s="17" t="s">
        <v>742</v>
      </c>
      <c r="C686" s="17" t="s">
        <v>94</v>
      </c>
      <c r="D686" s="17" t="s">
        <v>94</v>
      </c>
      <c r="E686" s="20" t="s">
        <v>592</v>
      </c>
      <c r="F686" s="17" t="n">
        <v>600</v>
      </c>
      <c r="G686" s="18" t="n">
        <f aca="false">G687</f>
        <v>3</v>
      </c>
      <c r="H686" s="18" t="n">
        <f aca="false">H687</f>
        <v>3.5</v>
      </c>
      <c r="I686" s="18" t="n">
        <f aca="false">I687</f>
        <v>4</v>
      </c>
    </row>
    <row r="687" customFormat="false" ht="15" hidden="false" customHeight="false" outlineLevel="0" collapsed="false">
      <c r="A687" s="21" t="s">
        <v>139</v>
      </c>
      <c r="B687" s="17" t="s">
        <v>742</v>
      </c>
      <c r="C687" s="17" t="s">
        <v>94</v>
      </c>
      <c r="D687" s="17" t="s">
        <v>94</v>
      </c>
      <c r="E687" s="20" t="s">
        <v>592</v>
      </c>
      <c r="F687" s="17" t="n">
        <v>610</v>
      </c>
      <c r="G687" s="18" t="n">
        <v>3</v>
      </c>
      <c r="H687" s="18" t="n">
        <v>3.5</v>
      </c>
      <c r="I687" s="18" t="n">
        <v>4</v>
      </c>
    </row>
    <row r="688" customFormat="false" ht="45" hidden="false" customHeight="false" outlineLevel="0" collapsed="false">
      <c r="A688" s="27" t="s">
        <v>593</v>
      </c>
      <c r="B688" s="17" t="s">
        <v>742</v>
      </c>
      <c r="C688" s="17" t="s">
        <v>94</v>
      </c>
      <c r="D688" s="17" t="s">
        <v>94</v>
      </c>
      <c r="E688" s="20" t="s">
        <v>594</v>
      </c>
      <c r="F688" s="24"/>
      <c r="G688" s="18" t="n">
        <f aca="false">G689</f>
        <v>7738</v>
      </c>
      <c r="H688" s="18" t="n">
        <f aca="false">H689</f>
        <v>8176</v>
      </c>
      <c r="I688" s="18" t="n">
        <f aca="false">I689</f>
        <v>8576</v>
      </c>
    </row>
    <row r="689" customFormat="false" ht="45" hidden="false" customHeight="false" outlineLevel="0" collapsed="false">
      <c r="A689" s="21" t="s">
        <v>137</v>
      </c>
      <c r="B689" s="17" t="s">
        <v>742</v>
      </c>
      <c r="C689" s="17" t="s">
        <v>94</v>
      </c>
      <c r="D689" s="17" t="s">
        <v>94</v>
      </c>
      <c r="E689" s="20" t="s">
        <v>594</v>
      </c>
      <c r="F689" s="17" t="n">
        <v>600</v>
      </c>
      <c r="G689" s="18" t="n">
        <f aca="false">G690</f>
        <v>7738</v>
      </c>
      <c r="H689" s="18" t="n">
        <f aca="false">H690</f>
        <v>8176</v>
      </c>
      <c r="I689" s="18" t="n">
        <f aca="false">I690</f>
        <v>8576</v>
      </c>
    </row>
    <row r="690" customFormat="false" ht="15" hidden="false" customHeight="false" outlineLevel="0" collapsed="false">
      <c r="A690" s="21" t="s">
        <v>139</v>
      </c>
      <c r="B690" s="17" t="s">
        <v>742</v>
      </c>
      <c r="C690" s="17" t="s">
        <v>94</v>
      </c>
      <c r="D690" s="17" t="s">
        <v>94</v>
      </c>
      <c r="E690" s="20" t="s">
        <v>594</v>
      </c>
      <c r="F690" s="17" t="n">
        <v>610</v>
      </c>
      <c r="G690" s="18" t="n">
        <v>7738</v>
      </c>
      <c r="H690" s="18" t="n">
        <f aca="false">8576-400</f>
        <v>8176</v>
      </c>
      <c r="I690" s="18" t="n">
        <v>8576</v>
      </c>
    </row>
    <row r="691" customFormat="false" ht="15" hidden="false" customHeight="false" outlineLevel="0" collapsed="false">
      <c r="A691" s="16" t="s">
        <v>595</v>
      </c>
      <c r="B691" s="17" t="s">
        <v>742</v>
      </c>
      <c r="C691" s="17" t="s">
        <v>94</v>
      </c>
      <c r="D691" s="17" t="s">
        <v>202</v>
      </c>
      <c r="E691" s="17"/>
      <c r="F691" s="17"/>
      <c r="G691" s="18" t="n">
        <f aca="false">G692</f>
        <v>400</v>
      </c>
      <c r="H691" s="18" t="n">
        <f aca="false">H692</f>
        <v>400</v>
      </c>
      <c r="I691" s="18" t="n">
        <f aca="false">I692</f>
        <v>400</v>
      </c>
    </row>
    <row r="692" customFormat="false" ht="30" hidden="false" customHeight="false" outlineLevel="0" collapsed="false">
      <c r="A692" s="19" t="s">
        <v>47</v>
      </c>
      <c r="B692" s="17" t="s">
        <v>742</v>
      </c>
      <c r="C692" s="17" t="s">
        <v>94</v>
      </c>
      <c r="D692" s="17" t="s">
        <v>202</v>
      </c>
      <c r="E692" s="20" t="s">
        <v>48</v>
      </c>
      <c r="F692" s="17"/>
      <c r="G692" s="18" t="n">
        <f aca="false">G693</f>
        <v>400</v>
      </c>
      <c r="H692" s="18" t="n">
        <f aca="false">H693</f>
        <v>400</v>
      </c>
      <c r="I692" s="18" t="n">
        <f aca="false">I693</f>
        <v>400</v>
      </c>
    </row>
    <row r="693" customFormat="false" ht="30" hidden="false" customHeight="false" outlineLevel="0" collapsed="false">
      <c r="A693" s="19" t="s">
        <v>603</v>
      </c>
      <c r="B693" s="17" t="s">
        <v>742</v>
      </c>
      <c r="C693" s="17" t="s">
        <v>94</v>
      </c>
      <c r="D693" s="17" t="s">
        <v>202</v>
      </c>
      <c r="E693" s="20" t="s">
        <v>604</v>
      </c>
      <c r="F693" s="17"/>
      <c r="G693" s="18" t="n">
        <f aca="false">G694</f>
        <v>400</v>
      </c>
      <c r="H693" s="18" t="n">
        <f aca="false">H694</f>
        <v>400</v>
      </c>
      <c r="I693" s="18" t="n">
        <f aca="false">I694</f>
        <v>400</v>
      </c>
    </row>
    <row r="694" customFormat="false" ht="60" hidden="false" customHeight="false" outlineLevel="0" collapsed="false">
      <c r="A694" s="22" t="s">
        <v>605</v>
      </c>
      <c r="B694" s="17" t="s">
        <v>742</v>
      </c>
      <c r="C694" s="17" t="s">
        <v>94</v>
      </c>
      <c r="D694" s="17" t="s">
        <v>202</v>
      </c>
      <c r="E694" s="20" t="s">
        <v>606</v>
      </c>
      <c r="F694" s="17"/>
      <c r="G694" s="18" t="n">
        <f aca="false">G695</f>
        <v>400</v>
      </c>
      <c r="H694" s="18" t="n">
        <f aca="false">H695</f>
        <v>400</v>
      </c>
      <c r="I694" s="18" t="n">
        <f aca="false">I695</f>
        <v>400</v>
      </c>
    </row>
    <row r="695" customFormat="false" ht="30" hidden="false" customHeight="false" outlineLevel="0" collapsed="false">
      <c r="A695" s="22" t="s">
        <v>607</v>
      </c>
      <c r="B695" s="17" t="s">
        <v>742</v>
      </c>
      <c r="C695" s="17" t="s">
        <v>94</v>
      </c>
      <c r="D695" s="17" t="s">
        <v>202</v>
      </c>
      <c r="E695" s="20" t="s">
        <v>608</v>
      </c>
      <c r="F695" s="17"/>
      <c r="G695" s="18" t="n">
        <f aca="false">G696</f>
        <v>400</v>
      </c>
      <c r="H695" s="18" t="n">
        <f aca="false">H696</f>
        <v>400</v>
      </c>
      <c r="I695" s="18" t="n">
        <f aca="false">I696</f>
        <v>400</v>
      </c>
    </row>
    <row r="696" customFormat="false" ht="45" hidden="false" customHeight="false" outlineLevel="0" collapsed="false">
      <c r="A696" s="21" t="s">
        <v>137</v>
      </c>
      <c r="B696" s="17" t="s">
        <v>742</v>
      </c>
      <c r="C696" s="17" t="s">
        <v>94</v>
      </c>
      <c r="D696" s="17" t="s">
        <v>202</v>
      </c>
      <c r="E696" s="20" t="s">
        <v>608</v>
      </c>
      <c r="F696" s="17" t="s">
        <v>138</v>
      </c>
      <c r="G696" s="18" t="n">
        <f aca="false">G697</f>
        <v>400</v>
      </c>
      <c r="H696" s="18" t="n">
        <f aca="false">H697</f>
        <v>400</v>
      </c>
      <c r="I696" s="18" t="n">
        <f aca="false">I697</f>
        <v>400</v>
      </c>
    </row>
    <row r="697" customFormat="false" ht="15" hidden="false" customHeight="false" outlineLevel="0" collapsed="false">
      <c r="A697" s="21" t="s">
        <v>139</v>
      </c>
      <c r="B697" s="17" t="s">
        <v>742</v>
      </c>
      <c r="C697" s="17" t="s">
        <v>94</v>
      </c>
      <c r="D697" s="17" t="s">
        <v>202</v>
      </c>
      <c r="E697" s="20" t="s">
        <v>608</v>
      </c>
      <c r="F697" s="17" t="s">
        <v>140</v>
      </c>
      <c r="G697" s="18" t="n">
        <v>400</v>
      </c>
      <c r="H697" s="18" t="n">
        <f aca="false">455-55</f>
        <v>400</v>
      </c>
      <c r="I697" s="18" t="n">
        <f aca="false">455-55</f>
        <v>400</v>
      </c>
    </row>
    <row r="698" customFormat="false" ht="15" hidden="false" customHeight="false" outlineLevel="0" collapsed="false">
      <c r="A698" s="16" t="s">
        <v>609</v>
      </c>
      <c r="B698" s="17" t="s">
        <v>742</v>
      </c>
      <c r="C698" s="17" t="s">
        <v>276</v>
      </c>
      <c r="D698" s="17"/>
      <c r="E698" s="17"/>
      <c r="F698" s="17"/>
      <c r="G698" s="18" t="n">
        <f aca="false">G699+G771</f>
        <v>103626.9</v>
      </c>
      <c r="H698" s="18" t="n">
        <f aca="false">H699+H771</f>
        <v>114771.7</v>
      </c>
      <c r="I698" s="18" t="n">
        <f aca="false">I699+I771</f>
        <v>109436.5</v>
      </c>
    </row>
    <row r="699" customFormat="false" ht="15" hidden="false" customHeight="false" outlineLevel="0" collapsed="false">
      <c r="A699" s="16" t="s">
        <v>610</v>
      </c>
      <c r="B699" s="17" t="s">
        <v>742</v>
      </c>
      <c r="C699" s="17" t="s">
        <v>276</v>
      </c>
      <c r="D699" s="17" t="s">
        <v>16</v>
      </c>
      <c r="E699" s="17"/>
      <c r="F699" s="17"/>
      <c r="G699" s="18" t="n">
        <f aca="false">G700+G727+G736+G755+G761+G767</f>
        <v>103094</v>
      </c>
      <c r="H699" s="18" t="n">
        <f aca="false">H700+H727+H736+H755+H761+H767</f>
        <v>114771.7</v>
      </c>
      <c r="I699" s="18" t="n">
        <f aca="false">I700+I727+I736+I755+I761+I767</f>
        <v>109436.5</v>
      </c>
    </row>
    <row r="700" customFormat="false" ht="15" hidden="false" customHeight="false" outlineLevel="0" collapsed="false">
      <c r="A700" s="19" t="s">
        <v>105</v>
      </c>
      <c r="B700" s="17" t="s">
        <v>742</v>
      </c>
      <c r="C700" s="17" t="s">
        <v>276</v>
      </c>
      <c r="D700" s="17" t="s">
        <v>16</v>
      </c>
      <c r="E700" s="20" t="s">
        <v>106</v>
      </c>
      <c r="F700" s="29"/>
      <c r="G700" s="18" t="n">
        <f aca="false">G701+G709+G717+G722</f>
        <v>96851.6</v>
      </c>
      <c r="H700" s="18" t="n">
        <f aca="false">H701+H709+H717+H722</f>
        <v>101138</v>
      </c>
      <c r="I700" s="18" t="n">
        <f aca="false">I701+I709+I717+I722</f>
        <v>105501</v>
      </c>
    </row>
    <row r="701" customFormat="false" ht="15" hidden="false" customHeight="false" outlineLevel="0" collapsed="false">
      <c r="A701" s="19" t="s">
        <v>611</v>
      </c>
      <c r="B701" s="17" t="s">
        <v>742</v>
      </c>
      <c r="C701" s="17" t="s">
        <v>276</v>
      </c>
      <c r="D701" s="17" t="s">
        <v>16</v>
      </c>
      <c r="E701" s="20" t="s">
        <v>612</v>
      </c>
      <c r="F701" s="17"/>
      <c r="G701" s="18" t="n">
        <f aca="false">G702</f>
        <v>19946.6</v>
      </c>
      <c r="H701" s="18" t="n">
        <f aca="false">H702</f>
        <v>20570</v>
      </c>
      <c r="I701" s="18" t="n">
        <f aca="false">I702</f>
        <v>21339</v>
      </c>
    </row>
    <row r="702" customFormat="false" ht="60" hidden="false" customHeight="false" outlineLevel="0" collapsed="false">
      <c r="A702" s="19" t="s">
        <v>613</v>
      </c>
      <c r="B702" s="17" t="s">
        <v>742</v>
      </c>
      <c r="C702" s="17" t="s">
        <v>276</v>
      </c>
      <c r="D702" s="17" t="s">
        <v>16</v>
      </c>
      <c r="E702" s="20" t="s">
        <v>614</v>
      </c>
      <c r="F702" s="17"/>
      <c r="G702" s="18" t="n">
        <f aca="false">G703+G706</f>
        <v>19946.6</v>
      </c>
      <c r="H702" s="18" t="n">
        <f aca="false">H703+H706</f>
        <v>20570</v>
      </c>
      <c r="I702" s="18" t="n">
        <f aca="false">I703+I706</f>
        <v>21339</v>
      </c>
    </row>
    <row r="703" customFormat="false" ht="60" hidden="false" customHeight="false" outlineLevel="0" collapsed="false">
      <c r="A703" s="47" t="s">
        <v>615</v>
      </c>
      <c r="B703" s="17" t="s">
        <v>742</v>
      </c>
      <c r="C703" s="17" t="s">
        <v>276</v>
      </c>
      <c r="D703" s="17" t="s">
        <v>16</v>
      </c>
      <c r="E703" s="20" t="s">
        <v>616</v>
      </c>
      <c r="F703" s="17"/>
      <c r="G703" s="18" t="n">
        <f aca="false">G704</f>
        <v>350</v>
      </c>
      <c r="H703" s="18" t="n">
        <f aca="false">H704</f>
        <v>350</v>
      </c>
      <c r="I703" s="18" t="n">
        <f aca="false">I704</f>
        <v>350</v>
      </c>
    </row>
    <row r="704" customFormat="false" ht="45" hidden="false" customHeight="false" outlineLevel="0" collapsed="false">
      <c r="A704" s="21" t="s">
        <v>137</v>
      </c>
      <c r="B704" s="17" t="s">
        <v>742</v>
      </c>
      <c r="C704" s="17" t="s">
        <v>276</v>
      </c>
      <c r="D704" s="17" t="s">
        <v>16</v>
      </c>
      <c r="E704" s="20" t="s">
        <v>616</v>
      </c>
      <c r="F704" s="17" t="s">
        <v>138</v>
      </c>
      <c r="G704" s="18" t="n">
        <f aca="false">G705</f>
        <v>350</v>
      </c>
      <c r="H704" s="18" t="n">
        <f aca="false">H705</f>
        <v>350</v>
      </c>
      <c r="I704" s="18" t="n">
        <f aca="false">I705</f>
        <v>350</v>
      </c>
    </row>
    <row r="705" customFormat="false" ht="15" hidden="false" customHeight="false" outlineLevel="0" collapsed="false">
      <c r="A705" s="21" t="s">
        <v>139</v>
      </c>
      <c r="B705" s="17" t="s">
        <v>742</v>
      </c>
      <c r="C705" s="17" t="s">
        <v>276</v>
      </c>
      <c r="D705" s="17" t="s">
        <v>16</v>
      </c>
      <c r="E705" s="20" t="s">
        <v>616</v>
      </c>
      <c r="F705" s="17" t="s">
        <v>140</v>
      </c>
      <c r="G705" s="18" t="n">
        <v>350</v>
      </c>
      <c r="H705" s="18" t="n">
        <f aca="false">2650-2300</f>
        <v>350</v>
      </c>
      <c r="I705" s="18" t="n">
        <f aca="false">2650-2300</f>
        <v>350</v>
      </c>
    </row>
    <row r="706" customFormat="false" ht="30" hidden="false" customHeight="false" outlineLevel="0" collapsed="false">
      <c r="A706" s="47" t="s">
        <v>617</v>
      </c>
      <c r="B706" s="17" t="s">
        <v>742</v>
      </c>
      <c r="C706" s="17" t="s">
        <v>276</v>
      </c>
      <c r="D706" s="17" t="s">
        <v>16</v>
      </c>
      <c r="E706" s="20" t="s">
        <v>618</v>
      </c>
      <c r="F706" s="17"/>
      <c r="G706" s="18" t="n">
        <f aca="false">G707</f>
        <v>19596.6</v>
      </c>
      <c r="H706" s="18" t="n">
        <f aca="false">H707</f>
        <v>20220</v>
      </c>
      <c r="I706" s="18" t="n">
        <f aca="false">I707</f>
        <v>20989</v>
      </c>
    </row>
    <row r="707" customFormat="false" ht="45" hidden="false" customHeight="false" outlineLevel="0" collapsed="false">
      <c r="A707" s="21" t="s">
        <v>137</v>
      </c>
      <c r="B707" s="17" t="s">
        <v>742</v>
      </c>
      <c r="C707" s="17" t="s">
        <v>276</v>
      </c>
      <c r="D707" s="17" t="s">
        <v>16</v>
      </c>
      <c r="E707" s="20" t="s">
        <v>618</v>
      </c>
      <c r="F707" s="17" t="s">
        <v>138</v>
      </c>
      <c r="G707" s="18" t="n">
        <f aca="false">G708</f>
        <v>19596.6</v>
      </c>
      <c r="H707" s="18" t="n">
        <f aca="false">H708</f>
        <v>20220</v>
      </c>
      <c r="I707" s="18" t="n">
        <f aca="false">I708</f>
        <v>20989</v>
      </c>
    </row>
    <row r="708" customFormat="false" ht="15" hidden="false" customHeight="false" outlineLevel="0" collapsed="false">
      <c r="A708" s="21" t="s">
        <v>139</v>
      </c>
      <c r="B708" s="17" t="s">
        <v>742</v>
      </c>
      <c r="C708" s="17" t="s">
        <v>276</v>
      </c>
      <c r="D708" s="17" t="s">
        <v>16</v>
      </c>
      <c r="E708" s="20" t="s">
        <v>618</v>
      </c>
      <c r="F708" s="17" t="s">
        <v>140</v>
      </c>
      <c r="G708" s="18" t="n">
        <v>19596.6</v>
      </c>
      <c r="H708" s="18" t="n">
        <f aca="false">24020-3800</f>
        <v>20220</v>
      </c>
      <c r="I708" s="18" t="n">
        <f aca="false">24989-4000</f>
        <v>20989</v>
      </c>
    </row>
    <row r="709" customFormat="false" ht="45" hidden="false" customHeight="false" outlineLevel="0" collapsed="false">
      <c r="A709" s="19" t="s">
        <v>619</v>
      </c>
      <c r="B709" s="17" t="s">
        <v>742</v>
      </c>
      <c r="C709" s="17" t="s">
        <v>276</v>
      </c>
      <c r="D709" s="17" t="s">
        <v>16</v>
      </c>
      <c r="E709" s="20" t="s">
        <v>620</v>
      </c>
      <c r="F709" s="17"/>
      <c r="G709" s="18" t="n">
        <f aca="false">G710</f>
        <v>76905</v>
      </c>
      <c r="H709" s="18" t="n">
        <f aca="false">H710</f>
        <v>76863</v>
      </c>
      <c r="I709" s="18" t="n">
        <f aca="false">I710</f>
        <v>78757</v>
      </c>
    </row>
    <row r="710" customFormat="false" ht="30" hidden="false" customHeight="false" outlineLevel="0" collapsed="false">
      <c r="A710" s="19" t="s">
        <v>621</v>
      </c>
      <c r="B710" s="17" t="s">
        <v>742</v>
      </c>
      <c r="C710" s="17" t="s">
        <v>276</v>
      </c>
      <c r="D710" s="17" t="s">
        <v>16</v>
      </c>
      <c r="E710" s="20" t="s">
        <v>622</v>
      </c>
      <c r="F710" s="17"/>
      <c r="G710" s="18" t="n">
        <f aca="false">G714+G711</f>
        <v>76905</v>
      </c>
      <c r="H710" s="18" t="n">
        <f aca="false">H714+H711</f>
        <v>76863</v>
      </c>
      <c r="I710" s="18" t="n">
        <f aca="false">I714+I711</f>
        <v>78757</v>
      </c>
    </row>
    <row r="711" customFormat="false" ht="15" hidden="false" customHeight="false" outlineLevel="0" collapsed="false">
      <c r="A711" s="19" t="s">
        <v>623</v>
      </c>
      <c r="B711" s="17" t="s">
        <v>742</v>
      </c>
      <c r="C711" s="17" t="s">
        <v>276</v>
      </c>
      <c r="D711" s="17" t="s">
        <v>16</v>
      </c>
      <c r="E711" s="20" t="s">
        <v>624</v>
      </c>
      <c r="F711" s="17"/>
      <c r="G711" s="18" t="n">
        <f aca="false">G712</f>
        <v>6347</v>
      </c>
      <c r="H711" s="18" t="n">
        <f aca="false">H712</f>
        <v>5400</v>
      </c>
      <c r="I711" s="18" t="n">
        <f aca="false">I712</f>
        <v>5490</v>
      </c>
    </row>
    <row r="712" customFormat="false" ht="45" hidden="false" customHeight="false" outlineLevel="0" collapsed="false">
      <c r="A712" s="21" t="s">
        <v>137</v>
      </c>
      <c r="B712" s="17" t="s">
        <v>742</v>
      </c>
      <c r="C712" s="17" t="s">
        <v>276</v>
      </c>
      <c r="D712" s="17" t="s">
        <v>16</v>
      </c>
      <c r="E712" s="20" t="s">
        <v>624</v>
      </c>
      <c r="F712" s="17" t="s">
        <v>138</v>
      </c>
      <c r="G712" s="18" t="n">
        <f aca="false">G713</f>
        <v>6347</v>
      </c>
      <c r="H712" s="18" t="n">
        <f aca="false">H713</f>
        <v>5400</v>
      </c>
      <c r="I712" s="18" t="n">
        <f aca="false">I713</f>
        <v>5490</v>
      </c>
    </row>
    <row r="713" customFormat="false" ht="15" hidden="false" customHeight="false" outlineLevel="0" collapsed="false">
      <c r="A713" s="21" t="s">
        <v>139</v>
      </c>
      <c r="B713" s="17" t="s">
        <v>742</v>
      </c>
      <c r="C713" s="17" t="s">
        <v>276</v>
      </c>
      <c r="D713" s="17" t="s">
        <v>16</v>
      </c>
      <c r="E713" s="20" t="s">
        <v>624</v>
      </c>
      <c r="F713" s="17" t="s">
        <v>140</v>
      </c>
      <c r="G713" s="18" t="n">
        <v>6347</v>
      </c>
      <c r="H713" s="18" t="n">
        <v>5400</v>
      </c>
      <c r="I713" s="18" t="n">
        <v>5490</v>
      </c>
    </row>
    <row r="714" customFormat="false" ht="45" hidden="false" customHeight="false" outlineLevel="0" collapsed="false">
      <c r="A714" s="47" t="s">
        <v>625</v>
      </c>
      <c r="B714" s="17" t="s">
        <v>742</v>
      </c>
      <c r="C714" s="17" t="s">
        <v>276</v>
      </c>
      <c r="D714" s="17" t="s">
        <v>16</v>
      </c>
      <c r="E714" s="20" t="s">
        <v>626</v>
      </c>
      <c r="F714" s="17"/>
      <c r="G714" s="18" t="n">
        <f aca="false">G715</f>
        <v>70558</v>
      </c>
      <c r="H714" s="18" t="n">
        <f aca="false">H715</f>
        <v>71463</v>
      </c>
      <c r="I714" s="18" t="n">
        <f aca="false">I715</f>
        <v>73267</v>
      </c>
    </row>
    <row r="715" customFormat="false" ht="45" hidden="false" customHeight="false" outlineLevel="0" collapsed="false">
      <c r="A715" s="21" t="s">
        <v>137</v>
      </c>
      <c r="B715" s="17" t="s">
        <v>742</v>
      </c>
      <c r="C715" s="17" t="s">
        <v>276</v>
      </c>
      <c r="D715" s="17" t="s">
        <v>16</v>
      </c>
      <c r="E715" s="20" t="s">
        <v>626</v>
      </c>
      <c r="F715" s="17" t="s">
        <v>138</v>
      </c>
      <c r="G715" s="18" t="n">
        <f aca="false">G716</f>
        <v>70558</v>
      </c>
      <c r="H715" s="18" t="n">
        <f aca="false">H716</f>
        <v>71463</v>
      </c>
      <c r="I715" s="18" t="n">
        <f aca="false">I716</f>
        <v>73267</v>
      </c>
    </row>
    <row r="716" customFormat="false" ht="15" hidden="false" customHeight="false" outlineLevel="0" collapsed="false">
      <c r="A716" s="21" t="s">
        <v>139</v>
      </c>
      <c r="B716" s="17" t="s">
        <v>742</v>
      </c>
      <c r="C716" s="17" t="s">
        <v>276</v>
      </c>
      <c r="D716" s="17" t="s">
        <v>16</v>
      </c>
      <c r="E716" s="20" t="s">
        <v>626</v>
      </c>
      <c r="F716" s="17" t="s">
        <v>140</v>
      </c>
      <c r="G716" s="18" t="n">
        <v>70558</v>
      </c>
      <c r="H716" s="18" t="n">
        <f aca="false">86463-15000</f>
        <v>71463</v>
      </c>
      <c r="I716" s="18" t="n">
        <f aca="false">90267-17000</f>
        <v>73267</v>
      </c>
    </row>
    <row r="717" customFormat="false" ht="15" hidden="false" customHeight="false" outlineLevel="0" collapsed="false">
      <c r="A717" s="19" t="s">
        <v>141</v>
      </c>
      <c r="B717" s="17" t="s">
        <v>742</v>
      </c>
      <c r="C717" s="17" t="s">
        <v>276</v>
      </c>
      <c r="D717" s="17" t="s">
        <v>16</v>
      </c>
      <c r="E717" s="20" t="s">
        <v>627</v>
      </c>
      <c r="F717" s="17"/>
      <c r="G717" s="18" t="n">
        <f aca="false">G718</f>
        <v>0</v>
      </c>
      <c r="H717" s="18" t="n">
        <f aca="false">H718</f>
        <v>2705</v>
      </c>
      <c r="I717" s="18" t="n">
        <f aca="false">I718</f>
        <v>2905</v>
      </c>
    </row>
    <row r="718" customFormat="false" ht="45" hidden="false" customHeight="false" outlineLevel="0" collapsed="false">
      <c r="A718" s="19" t="s">
        <v>23</v>
      </c>
      <c r="B718" s="17" t="s">
        <v>742</v>
      </c>
      <c r="C718" s="17" t="s">
        <v>276</v>
      </c>
      <c r="D718" s="17" t="s">
        <v>16</v>
      </c>
      <c r="E718" s="20" t="s">
        <v>628</v>
      </c>
      <c r="F718" s="17"/>
      <c r="G718" s="18" t="n">
        <f aca="false">G719</f>
        <v>0</v>
      </c>
      <c r="H718" s="18" t="n">
        <f aca="false">H719</f>
        <v>2705</v>
      </c>
      <c r="I718" s="18" t="n">
        <f aca="false">I719</f>
        <v>2905</v>
      </c>
    </row>
    <row r="719" customFormat="false" ht="15" hidden="false" customHeight="false" outlineLevel="0" collapsed="false">
      <c r="A719" s="23" t="s">
        <v>623</v>
      </c>
      <c r="B719" s="17" t="s">
        <v>742</v>
      </c>
      <c r="C719" s="17" t="s">
        <v>276</v>
      </c>
      <c r="D719" s="17" t="s">
        <v>16</v>
      </c>
      <c r="E719" s="20" t="s">
        <v>629</v>
      </c>
      <c r="F719" s="17"/>
      <c r="G719" s="18" t="n">
        <f aca="false">G720</f>
        <v>0</v>
      </c>
      <c r="H719" s="18" t="n">
        <f aca="false">H720</f>
        <v>2705</v>
      </c>
      <c r="I719" s="18" t="n">
        <f aca="false">I720</f>
        <v>2905</v>
      </c>
    </row>
    <row r="720" customFormat="false" ht="30" hidden="false" customHeight="false" outlineLevel="0" collapsed="false">
      <c r="A720" s="21" t="s">
        <v>41</v>
      </c>
      <c r="B720" s="17" t="s">
        <v>742</v>
      </c>
      <c r="C720" s="17" t="s">
        <v>276</v>
      </c>
      <c r="D720" s="17" t="s">
        <v>16</v>
      </c>
      <c r="E720" s="20" t="s">
        <v>629</v>
      </c>
      <c r="F720" s="17" t="s">
        <v>42</v>
      </c>
      <c r="G720" s="18" t="n">
        <f aca="false">G721</f>
        <v>0</v>
      </c>
      <c r="H720" s="18" t="n">
        <f aca="false">H721</f>
        <v>2705</v>
      </c>
      <c r="I720" s="18" t="n">
        <f aca="false">I721</f>
        <v>2905</v>
      </c>
    </row>
    <row r="721" customFormat="false" ht="45" hidden="false" customHeight="false" outlineLevel="0" collapsed="false">
      <c r="A721" s="21" t="s">
        <v>43</v>
      </c>
      <c r="B721" s="17" t="s">
        <v>742</v>
      </c>
      <c r="C721" s="17" t="s">
        <v>276</v>
      </c>
      <c r="D721" s="17" t="s">
        <v>16</v>
      </c>
      <c r="E721" s="20" t="s">
        <v>629</v>
      </c>
      <c r="F721" s="17" t="s">
        <v>44</v>
      </c>
      <c r="G721" s="18" t="n">
        <v>0</v>
      </c>
      <c r="H721" s="18" t="n">
        <v>2705</v>
      </c>
      <c r="I721" s="18" t="n">
        <v>2905</v>
      </c>
    </row>
    <row r="722" customFormat="false" ht="30" hidden="false" customHeight="false" outlineLevel="0" collapsed="false">
      <c r="A722" s="19" t="s">
        <v>630</v>
      </c>
      <c r="B722" s="17" t="s">
        <v>742</v>
      </c>
      <c r="C722" s="17" t="s">
        <v>276</v>
      </c>
      <c r="D722" s="17" t="s">
        <v>16</v>
      </c>
      <c r="E722" s="20" t="s">
        <v>631</v>
      </c>
      <c r="F722" s="24"/>
      <c r="G722" s="18" t="n">
        <f aca="false">G723</f>
        <v>0</v>
      </c>
      <c r="H722" s="18" t="n">
        <f aca="false">H723</f>
        <v>1000</v>
      </c>
      <c r="I722" s="18" t="n">
        <f aca="false">I723</f>
        <v>2500</v>
      </c>
    </row>
    <row r="723" customFormat="false" ht="30" hidden="false" customHeight="false" outlineLevel="0" collapsed="false">
      <c r="A723" s="19" t="s">
        <v>632</v>
      </c>
      <c r="B723" s="17" t="s">
        <v>742</v>
      </c>
      <c r="C723" s="17" t="s">
        <v>276</v>
      </c>
      <c r="D723" s="17" t="s">
        <v>16</v>
      </c>
      <c r="E723" s="20" t="s">
        <v>633</v>
      </c>
      <c r="F723" s="24"/>
      <c r="G723" s="18" t="n">
        <f aca="false">G724</f>
        <v>0</v>
      </c>
      <c r="H723" s="18" t="n">
        <f aca="false">H724</f>
        <v>1000</v>
      </c>
      <c r="I723" s="18" t="n">
        <f aca="false">I724</f>
        <v>2500</v>
      </c>
    </row>
    <row r="724" customFormat="false" ht="30" hidden="false" customHeight="false" outlineLevel="0" collapsed="false">
      <c r="A724" s="48" t="s">
        <v>634</v>
      </c>
      <c r="B724" s="17" t="s">
        <v>742</v>
      </c>
      <c r="C724" s="17" t="s">
        <v>276</v>
      </c>
      <c r="D724" s="17" t="s">
        <v>16</v>
      </c>
      <c r="E724" s="20" t="s">
        <v>635</v>
      </c>
      <c r="F724" s="17"/>
      <c r="G724" s="18" t="n">
        <f aca="false">G725</f>
        <v>0</v>
      </c>
      <c r="H724" s="18" t="n">
        <f aca="false">H725</f>
        <v>1000</v>
      </c>
      <c r="I724" s="18" t="n">
        <f aca="false">I725</f>
        <v>2500</v>
      </c>
    </row>
    <row r="725" customFormat="false" ht="45" hidden="false" customHeight="false" outlineLevel="0" collapsed="false">
      <c r="A725" s="21" t="s">
        <v>137</v>
      </c>
      <c r="B725" s="17" t="s">
        <v>742</v>
      </c>
      <c r="C725" s="17" t="s">
        <v>276</v>
      </c>
      <c r="D725" s="17" t="s">
        <v>16</v>
      </c>
      <c r="E725" s="20" t="s">
        <v>635</v>
      </c>
      <c r="F725" s="17" t="n">
        <v>600</v>
      </c>
      <c r="G725" s="18" t="n">
        <f aca="false">G726</f>
        <v>0</v>
      </c>
      <c r="H725" s="18" t="n">
        <f aca="false">H726</f>
        <v>1000</v>
      </c>
      <c r="I725" s="18" t="n">
        <f aca="false">I726</f>
        <v>2500</v>
      </c>
    </row>
    <row r="726" customFormat="false" ht="15" hidden="false" customHeight="false" outlineLevel="0" collapsed="false">
      <c r="A726" s="21" t="s">
        <v>139</v>
      </c>
      <c r="B726" s="17" t="s">
        <v>742</v>
      </c>
      <c r="C726" s="17" t="s">
        <v>276</v>
      </c>
      <c r="D726" s="17" t="s">
        <v>16</v>
      </c>
      <c r="E726" s="20" t="s">
        <v>635</v>
      </c>
      <c r="F726" s="17" t="n">
        <v>610</v>
      </c>
      <c r="G726" s="18" t="n">
        <v>0</v>
      </c>
      <c r="H726" s="18" t="n">
        <f aca="false">2000-1000</f>
        <v>1000</v>
      </c>
      <c r="I726" s="18" t="n">
        <v>2500</v>
      </c>
    </row>
    <row r="727" customFormat="false" ht="30" hidden="false" customHeight="false" outlineLevel="0" collapsed="false">
      <c r="A727" s="19" t="s">
        <v>47</v>
      </c>
      <c r="B727" s="17" t="s">
        <v>742</v>
      </c>
      <c r="C727" s="17" t="s">
        <v>276</v>
      </c>
      <c r="D727" s="17" t="s">
        <v>16</v>
      </c>
      <c r="E727" s="20" t="s">
        <v>48</v>
      </c>
      <c r="F727" s="17"/>
      <c r="G727" s="18" t="n">
        <f aca="false">G728</f>
        <v>200</v>
      </c>
      <c r="H727" s="18" t="n">
        <f aca="false">H728</f>
        <v>0</v>
      </c>
      <c r="I727" s="18" t="n">
        <f aca="false">I728</f>
        <v>401.8</v>
      </c>
    </row>
    <row r="728" customFormat="false" ht="15" hidden="false" customHeight="false" outlineLevel="0" collapsed="false">
      <c r="A728" s="19" t="s">
        <v>518</v>
      </c>
      <c r="B728" s="17" t="s">
        <v>742</v>
      </c>
      <c r="C728" s="17" t="s">
        <v>276</v>
      </c>
      <c r="D728" s="17" t="s">
        <v>16</v>
      </c>
      <c r="E728" s="20" t="s">
        <v>519</v>
      </c>
      <c r="F728" s="17"/>
      <c r="G728" s="18" t="n">
        <f aca="false">G729</f>
        <v>200</v>
      </c>
      <c r="H728" s="18" t="n">
        <f aca="false">H729</f>
        <v>0</v>
      </c>
      <c r="I728" s="18" t="n">
        <f aca="false">I729</f>
        <v>401.8</v>
      </c>
    </row>
    <row r="729" customFormat="false" ht="60" hidden="false" customHeight="false" outlineLevel="0" collapsed="false">
      <c r="A729" s="22" t="s">
        <v>520</v>
      </c>
      <c r="B729" s="17" t="s">
        <v>742</v>
      </c>
      <c r="C729" s="17" t="s">
        <v>276</v>
      </c>
      <c r="D729" s="17" t="s">
        <v>16</v>
      </c>
      <c r="E729" s="20" t="s">
        <v>521</v>
      </c>
      <c r="F729" s="17"/>
      <c r="G729" s="18" t="n">
        <f aca="false">G733+G730</f>
        <v>200</v>
      </c>
      <c r="H729" s="18" t="n">
        <f aca="false">H733+H730</f>
        <v>0</v>
      </c>
      <c r="I729" s="18" t="n">
        <f aca="false">I733+I730</f>
        <v>401.8</v>
      </c>
    </row>
    <row r="730" customFormat="false" ht="45" hidden="false" customHeight="false" outlineLevel="0" collapsed="false">
      <c r="A730" s="46" t="s">
        <v>582</v>
      </c>
      <c r="B730" s="17" t="s">
        <v>742</v>
      </c>
      <c r="C730" s="17" t="s">
        <v>276</v>
      </c>
      <c r="D730" s="17" t="s">
        <v>16</v>
      </c>
      <c r="E730" s="20" t="s">
        <v>583</v>
      </c>
      <c r="F730" s="17"/>
      <c r="G730" s="18" t="n">
        <f aca="false">G731</f>
        <v>200</v>
      </c>
      <c r="H730" s="18" t="n">
        <f aca="false">H731</f>
        <v>0</v>
      </c>
      <c r="I730" s="18" t="n">
        <f aca="false">I731</f>
        <v>0</v>
      </c>
    </row>
    <row r="731" customFormat="false" ht="45" hidden="false" customHeight="false" outlineLevel="0" collapsed="false">
      <c r="A731" s="21" t="s">
        <v>137</v>
      </c>
      <c r="B731" s="17" t="s">
        <v>742</v>
      </c>
      <c r="C731" s="17" t="s">
        <v>276</v>
      </c>
      <c r="D731" s="17" t="s">
        <v>16</v>
      </c>
      <c r="E731" s="20" t="s">
        <v>583</v>
      </c>
      <c r="F731" s="17" t="n">
        <v>600</v>
      </c>
      <c r="G731" s="18" t="n">
        <f aca="false">G732</f>
        <v>200</v>
      </c>
      <c r="H731" s="18" t="n">
        <f aca="false">H732</f>
        <v>0</v>
      </c>
      <c r="I731" s="18" t="n">
        <f aca="false">I732</f>
        <v>0</v>
      </c>
    </row>
    <row r="732" customFormat="false" ht="15" hidden="false" customHeight="false" outlineLevel="0" collapsed="false">
      <c r="A732" s="21" t="s">
        <v>139</v>
      </c>
      <c r="B732" s="17" t="s">
        <v>742</v>
      </c>
      <c r="C732" s="17" t="s">
        <v>276</v>
      </c>
      <c r="D732" s="17" t="s">
        <v>16</v>
      </c>
      <c r="E732" s="20" t="s">
        <v>583</v>
      </c>
      <c r="F732" s="17" t="n">
        <v>610</v>
      </c>
      <c r="G732" s="18" t="n">
        <v>200</v>
      </c>
      <c r="H732" s="18" t="n">
        <v>0</v>
      </c>
      <c r="I732" s="18" t="n">
        <v>0</v>
      </c>
    </row>
    <row r="733" customFormat="false" ht="75" hidden="false" customHeight="false" outlineLevel="0" collapsed="false">
      <c r="A733" s="22" t="s">
        <v>636</v>
      </c>
      <c r="B733" s="17" t="s">
        <v>742</v>
      </c>
      <c r="C733" s="17" t="s">
        <v>276</v>
      </c>
      <c r="D733" s="17" t="s">
        <v>16</v>
      </c>
      <c r="E733" s="20" t="s">
        <v>637</v>
      </c>
      <c r="F733" s="24"/>
      <c r="G733" s="18" t="n">
        <f aca="false">G734</f>
        <v>0</v>
      </c>
      <c r="H733" s="18" t="n">
        <f aca="false">H734</f>
        <v>0</v>
      </c>
      <c r="I733" s="18" t="n">
        <f aca="false">I734</f>
        <v>401.8</v>
      </c>
    </row>
    <row r="734" customFormat="false" ht="45" hidden="false" customHeight="false" outlineLevel="0" collapsed="false">
      <c r="A734" s="21" t="s">
        <v>137</v>
      </c>
      <c r="B734" s="17" t="s">
        <v>742</v>
      </c>
      <c r="C734" s="17" t="s">
        <v>276</v>
      </c>
      <c r="D734" s="17" t="s">
        <v>16</v>
      </c>
      <c r="E734" s="20" t="s">
        <v>637</v>
      </c>
      <c r="F734" s="17" t="n">
        <v>600</v>
      </c>
      <c r="G734" s="18" t="n">
        <f aca="false">G735</f>
        <v>0</v>
      </c>
      <c r="H734" s="18" t="n">
        <f aca="false">H735</f>
        <v>0</v>
      </c>
      <c r="I734" s="18" t="n">
        <f aca="false">I735</f>
        <v>401.8</v>
      </c>
    </row>
    <row r="735" customFormat="false" ht="15" hidden="false" customHeight="false" outlineLevel="0" collapsed="false">
      <c r="A735" s="21" t="s">
        <v>139</v>
      </c>
      <c r="B735" s="17" t="s">
        <v>742</v>
      </c>
      <c r="C735" s="17" t="s">
        <v>276</v>
      </c>
      <c r="D735" s="17" t="s">
        <v>16</v>
      </c>
      <c r="E735" s="20" t="s">
        <v>637</v>
      </c>
      <c r="F735" s="17" t="n">
        <v>610</v>
      </c>
      <c r="G735" s="18" t="n">
        <v>0</v>
      </c>
      <c r="H735" s="18" t="n">
        <v>0</v>
      </c>
      <c r="I735" s="18" t="n">
        <v>401.8</v>
      </c>
    </row>
    <row r="736" customFormat="false" ht="45" hidden="false" customHeight="false" outlineLevel="0" collapsed="false">
      <c r="A736" s="19" t="s">
        <v>129</v>
      </c>
      <c r="B736" s="17" t="s">
        <v>742</v>
      </c>
      <c r="C736" s="17" t="s">
        <v>276</v>
      </c>
      <c r="D736" s="17" t="s">
        <v>16</v>
      </c>
      <c r="E736" s="20" t="s">
        <v>130</v>
      </c>
      <c r="F736" s="17"/>
      <c r="G736" s="18" t="n">
        <f aca="false">G745+G750+G737</f>
        <v>3328.7</v>
      </c>
      <c r="H736" s="18" t="n">
        <f aca="false">H745+H750+H737</f>
        <v>3333.7</v>
      </c>
      <c r="I736" s="18" t="n">
        <f aca="false">I745+I750+I737</f>
        <v>3233.7</v>
      </c>
    </row>
    <row r="737" customFormat="false" ht="30" hidden="false" customHeight="false" outlineLevel="0" collapsed="false">
      <c r="A737" s="19" t="s">
        <v>131</v>
      </c>
      <c r="B737" s="17" t="s">
        <v>742</v>
      </c>
      <c r="C737" s="17" t="s">
        <v>276</v>
      </c>
      <c r="D737" s="17" t="s">
        <v>16</v>
      </c>
      <c r="E737" s="20" t="s">
        <v>132</v>
      </c>
      <c r="F737" s="17"/>
      <c r="G737" s="18" t="n">
        <f aca="false">G738</f>
        <v>3173.7</v>
      </c>
      <c r="H737" s="18" t="n">
        <f aca="false">H738</f>
        <v>3173.7</v>
      </c>
      <c r="I737" s="18" t="n">
        <f aca="false">I738</f>
        <v>3073.7</v>
      </c>
    </row>
    <row r="738" customFormat="false" ht="60" hidden="false" customHeight="false" outlineLevel="0" collapsed="false">
      <c r="A738" s="23" t="s">
        <v>133</v>
      </c>
      <c r="B738" s="17" t="s">
        <v>742</v>
      </c>
      <c r="C738" s="17" t="s">
        <v>276</v>
      </c>
      <c r="D738" s="17" t="s">
        <v>16</v>
      </c>
      <c r="E738" s="20" t="s">
        <v>134</v>
      </c>
      <c r="F738" s="17"/>
      <c r="G738" s="18" t="n">
        <f aca="false">G742+G739</f>
        <v>3173.7</v>
      </c>
      <c r="H738" s="18" t="n">
        <f aca="false">H742+H739</f>
        <v>3173.7</v>
      </c>
      <c r="I738" s="18" t="n">
        <f aca="false">I742+I739</f>
        <v>3073.7</v>
      </c>
    </row>
    <row r="739" customFormat="false" ht="90" hidden="false" customHeight="false" outlineLevel="0" collapsed="false">
      <c r="A739" s="19" t="s">
        <v>230</v>
      </c>
      <c r="B739" s="17" t="s">
        <v>742</v>
      </c>
      <c r="C739" s="17" t="s">
        <v>276</v>
      </c>
      <c r="D739" s="17" t="s">
        <v>16</v>
      </c>
      <c r="E739" s="20" t="s">
        <v>231</v>
      </c>
      <c r="F739" s="17"/>
      <c r="G739" s="18" t="n">
        <f aca="false">G740</f>
        <v>200</v>
      </c>
      <c r="H739" s="18" t="n">
        <f aca="false">H740</f>
        <v>200</v>
      </c>
      <c r="I739" s="18" t="n">
        <f aca="false">I740</f>
        <v>100</v>
      </c>
    </row>
    <row r="740" customFormat="false" ht="45" hidden="false" customHeight="false" outlineLevel="0" collapsed="false">
      <c r="A740" s="21" t="s">
        <v>137</v>
      </c>
      <c r="B740" s="17" t="s">
        <v>742</v>
      </c>
      <c r="C740" s="17" t="s">
        <v>276</v>
      </c>
      <c r="D740" s="17" t="s">
        <v>16</v>
      </c>
      <c r="E740" s="20" t="s">
        <v>231</v>
      </c>
      <c r="F740" s="17" t="s">
        <v>138</v>
      </c>
      <c r="G740" s="18" t="n">
        <f aca="false">G741</f>
        <v>200</v>
      </c>
      <c r="H740" s="18" t="n">
        <f aca="false">H741</f>
        <v>200</v>
      </c>
      <c r="I740" s="18" t="n">
        <f aca="false">I741</f>
        <v>100</v>
      </c>
    </row>
    <row r="741" customFormat="false" ht="15" hidden="false" customHeight="false" outlineLevel="0" collapsed="false">
      <c r="A741" s="21" t="s">
        <v>139</v>
      </c>
      <c r="B741" s="17" t="s">
        <v>742</v>
      </c>
      <c r="C741" s="17" t="s">
        <v>276</v>
      </c>
      <c r="D741" s="17" t="s">
        <v>16</v>
      </c>
      <c r="E741" s="20" t="s">
        <v>231</v>
      </c>
      <c r="F741" s="17" t="s">
        <v>140</v>
      </c>
      <c r="G741" s="18" t="n">
        <v>200</v>
      </c>
      <c r="H741" s="18" t="n">
        <v>200</v>
      </c>
      <c r="I741" s="18" t="n">
        <v>100</v>
      </c>
    </row>
    <row r="742" customFormat="false" ht="15" hidden="false" customHeight="false" outlineLevel="0" collapsed="false">
      <c r="A742" s="21" t="s">
        <v>135</v>
      </c>
      <c r="B742" s="17" t="s">
        <v>742</v>
      </c>
      <c r="C742" s="17" t="s">
        <v>276</v>
      </c>
      <c r="D742" s="17" t="s">
        <v>16</v>
      </c>
      <c r="E742" s="20" t="s">
        <v>136</v>
      </c>
      <c r="F742" s="17"/>
      <c r="G742" s="18" t="n">
        <f aca="false">G743</f>
        <v>2973.7</v>
      </c>
      <c r="H742" s="18" t="n">
        <f aca="false">H743</f>
        <v>2973.7</v>
      </c>
      <c r="I742" s="18" t="n">
        <f aca="false">I743</f>
        <v>2973.7</v>
      </c>
    </row>
    <row r="743" customFormat="false" ht="45" hidden="false" customHeight="false" outlineLevel="0" collapsed="false">
      <c r="A743" s="21" t="s">
        <v>137</v>
      </c>
      <c r="B743" s="17" t="s">
        <v>742</v>
      </c>
      <c r="C743" s="17" t="s">
        <v>276</v>
      </c>
      <c r="D743" s="17" t="s">
        <v>16</v>
      </c>
      <c r="E743" s="20" t="s">
        <v>136</v>
      </c>
      <c r="F743" s="17" t="s">
        <v>138</v>
      </c>
      <c r="G743" s="18" t="n">
        <f aca="false">G744</f>
        <v>2973.7</v>
      </c>
      <c r="H743" s="18" t="n">
        <f aca="false">H744</f>
        <v>2973.7</v>
      </c>
      <c r="I743" s="18" t="n">
        <f aca="false">I744</f>
        <v>2973.7</v>
      </c>
    </row>
    <row r="744" customFormat="false" ht="15" hidden="false" customHeight="false" outlineLevel="0" collapsed="false">
      <c r="A744" s="21" t="s">
        <v>139</v>
      </c>
      <c r="B744" s="17" t="s">
        <v>742</v>
      </c>
      <c r="C744" s="17" t="s">
        <v>276</v>
      </c>
      <c r="D744" s="17" t="s">
        <v>16</v>
      </c>
      <c r="E744" s="20" t="s">
        <v>136</v>
      </c>
      <c r="F744" s="17" t="s">
        <v>140</v>
      </c>
      <c r="G744" s="18" t="n">
        <v>2973.7</v>
      </c>
      <c r="H744" s="18" t="n">
        <v>2973.7</v>
      </c>
      <c r="I744" s="18" t="n">
        <v>2973.7</v>
      </c>
    </row>
    <row r="745" customFormat="false" ht="30" hidden="false" customHeight="false" outlineLevel="0" collapsed="false">
      <c r="A745" s="19" t="s">
        <v>252</v>
      </c>
      <c r="B745" s="17" t="s">
        <v>742</v>
      </c>
      <c r="C745" s="17" t="s">
        <v>276</v>
      </c>
      <c r="D745" s="17" t="s">
        <v>16</v>
      </c>
      <c r="E745" s="20" t="s">
        <v>253</v>
      </c>
      <c r="F745" s="17"/>
      <c r="G745" s="18" t="n">
        <f aca="false">G746</f>
        <v>140</v>
      </c>
      <c r="H745" s="18" t="n">
        <f aca="false">H746</f>
        <v>140</v>
      </c>
      <c r="I745" s="18" t="n">
        <f aca="false">I746</f>
        <v>140</v>
      </c>
    </row>
    <row r="746" customFormat="false" ht="30" hidden="false" customHeight="false" outlineLevel="0" collapsed="false">
      <c r="A746" s="23" t="s">
        <v>254</v>
      </c>
      <c r="B746" s="17" t="s">
        <v>742</v>
      </c>
      <c r="C746" s="17" t="s">
        <v>276</v>
      </c>
      <c r="D746" s="17" t="s">
        <v>16</v>
      </c>
      <c r="E746" s="20" t="s">
        <v>255</v>
      </c>
      <c r="F746" s="17"/>
      <c r="G746" s="18" t="n">
        <f aca="false">G747</f>
        <v>140</v>
      </c>
      <c r="H746" s="18" t="n">
        <f aca="false">H747</f>
        <v>140</v>
      </c>
      <c r="I746" s="18" t="n">
        <f aca="false">I747</f>
        <v>140</v>
      </c>
    </row>
    <row r="747" customFormat="false" ht="30" hidden="false" customHeight="false" outlineLevel="0" collapsed="false">
      <c r="A747" s="27" t="s">
        <v>256</v>
      </c>
      <c r="B747" s="17" t="s">
        <v>742</v>
      </c>
      <c r="C747" s="17" t="s">
        <v>276</v>
      </c>
      <c r="D747" s="17" t="s">
        <v>16</v>
      </c>
      <c r="E747" s="20" t="s">
        <v>257</v>
      </c>
      <c r="F747" s="17"/>
      <c r="G747" s="18" t="n">
        <f aca="false">G748</f>
        <v>140</v>
      </c>
      <c r="H747" s="18" t="n">
        <f aca="false">H748</f>
        <v>140</v>
      </c>
      <c r="I747" s="18" t="n">
        <f aca="false">I748</f>
        <v>140</v>
      </c>
    </row>
    <row r="748" customFormat="false" ht="45" hidden="false" customHeight="false" outlineLevel="0" collapsed="false">
      <c r="A748" s="21" t="s">
        <v>137</v>
      </c>
      <c r="B748" s="17" t="s">
        <v>742</v>
      </c>
      <c r="C748" s="17" t="s">
        <v>276</v>
      </c>
      <c r="D748" s="17" t="s">
        <v>16</v>
      </c>
      <c r="E748" s="20" t="s">
        <v>257</v>
      </c>
      <c r="F748" s="17" t="s">
        <v>138</v>
      </c>
      <c r="G748" s="18" t="n">
        <f aca="false">G749</f>
        <v>140</v>
      </c>
      <c r="H748" s="18" t="n">
        <f aca="false">H749</f>
        <v>140</v>
      </c>
      <c r="I748" s="18" t="n">
        <f aca="false">I749</f>
        <v>140</v>
      </c>
    </row>
    <row r="749" customFormat="false" ht="15" hidden="false" customHeight="false" outlineLevel="0" collapsed="false">
      <c r="A749" s="21" t="s">
        <v>139</v>
      </c>
      <c r="B749" s="17" t="s">
        <v>742</v>
      </c>
      <c r="C749" s="17" t="s">
        <v>276</v>
      </c>
      <c r="D749" s="17" t="s">
        <v>16</v>
      </c>
      <c r="E749" s="20" t="s">
        <v>257</v>
      </c>
      <c r="F749" s="17" t="s">
        <v>140</v>
      </c>
      <c r="G749" s="18" t="n">
        <v>140</v>
      </c>
      <c r="H749" s="18" t="n">
        <v>140</v>
      </c>
      <c r="I749" s="18" t="n">
        <v>140</v>
      </c>
    </row>
    <row r="750" customFormat="false" ht="30" hidden="false" customHeight="false" outlineLevel="0" collapsed="false">
      <c r="A750" s="19" t="s">
        <v>217</v>
      </c>
      <c r="B750" s="17" t="s">
        <v>742</v>
      </c>
      <c r="C750" s="17" t="s">
        <v>276</v>
      </c>
      <c r="D750" s="17" t="s">
        <v>16</v>
      </c>
      <c r="E750" s="20" t="s">
        <v>218</v>
      </c>
      <c r="F750" s="17"/>
      <c r="G750" s="18" t="n">
        <f aca="false">G751</f>
        <v>15</v>
      </c>
      <c r="H750" s="18" t="n">
        <f aca="false">H751</f>
        <v>20</v>
      </c>
      <c r="I750" s="18" t="n">
        <f aca="false">I751</f>
        <v>20</v>
      </c>
    </row>
    <row r="751" customFormat="false" ht="75" hidden="false" customHeight="false" outlineLevel="0" collapsed="false">
      <c r="A751" s="23" t="s">
        <v>219</v>
      </c>
      <c r="B751" s="17" t="s">
        <v>742</v>
      </c>
      <c r="C751" s="17" t="s">
        <v>276</v>
      </c>
      <c r="D751" s="17" t="s">
        <v>16</v>
      </c>
      <c r="E751" s="20" t="s">
        <v>220</v>
      </c>
      <c r="F751" s="17"/>
      <c r="G751" s="18" t="n">
        <f aca="false">G752</f>
        <v>15</v>
      </c>
      <c r="H751" s="18" t="n">
        <f aca="false">H752</f>
        <v>20</v>
      </c>
      <c r="I751" s="18" t="n">
        <f aca="false">I752</f>
        <v>20</v>
      </c>
    </row>
    <row r="752" customFormat="false" ht="45" hidden="false" customHeight="false" outlineLevel="0" collapsed="false">
      <c r="A752" s="23" t="s">
        <v>221</v>
      </c>
      <c r="B752" s="17" t="s">
        <v>742</v>
      </c>
      <c r="C752" s="17" t="s">
        <v>276</v>
      </c>
      <c r="D752" s="17" t="s">
        <v>16</v>
      </c>
      <c r="E752" s="20" t="s">
        <v>222</v>
      </c>
      <c r="F752" s="17"/>
      <c r="G752" s="18" t="n">
        <f aca="false">G753</f>
        <v>15</v>
      </c>
      <c r="H752" s="18" t="n">
        <f aca="false">H753</f>
        <v>20</v>
      </c>
      <c r="I752" s="18" t="n">
        <f aca="false">I753</f>
        <v>20</v>
      </c>
    </row>
    <row r="753" customFormat="false" ht="45" hidden="false" customHeight="false" outlineLevel="0" collapsed="false">
      <c r="A753" s="21" t="s">
        <v>137</v>
      </c>
      <c r="B753" s="17" t="s">
        <v>742</v>
      </c>
      <c r="C753" s="17" t="s">
        <v>276</v>
      </c>
      <c r="D753" s="17" t="s">
        <v>16</v>
      </c>
      <c r="E753" s="20" t="s">
        <v>222</v>
      </c>
      <c r="F753" s="17" t="s">
        <v>138</v>
      </c>
      <c r="G753" s="18" t="n">
        <f aca="false">G754</f>
        <v>15</v>
      </c>
      <c r="H753" s="18" t="n">
        <f aca="false">H754</f>
        <v>20</v>
      </c>
      <c r="I753" s="18" t="n">
        <f aca="false">I754</f>
        <v>20</v>
      </c>
    </row>
    <row r="754" customFormat="false" ht="15" hidden="false" customHeight="false" outlineLevel="0" collapsed="false">
      <c r="A754" s="21" t="s">
        <v>139</v>
      </c>
      <c r="B754" s="17" t="s">
        <v>742</v>
      </c>
      <c r="C754" s="17" t="s">
        <v>276</v>
      </c>
      <c r="D754" s="17" t="s">
        <v>16</v>
      </c>
      <c r="E754" s="20" t="s">
        <v>222</v>
      </c>
      <c r="F754" s="17" t="s">
        <v>140</v>
      </c>
      <c r="G754" s="18" t="n">
        <v>15</v>
      </c>
      <c r="H754" s="18" t="n">
        <f aca="false">35-15</f>
        <v>20</v>
      </c>
      <c r="I754" s="18" t="n">
        <f aca="false">35-15</f>
        <v>20</v>
      </c>
    </row>
    <row r="755" customFormat="false" ht="30" hidden="false" customHeight="false" outlineLevel="0" collapsed="false">
      <c r="A755" s="19" t="s">
        <v>181</v>
      </c>
      <c r="B755" s="17" t="s">
        <v>742</v>
      </c>
      <c r="C755" s="17" t="s">
        <v>276</v>
      </c>
      <c r="D755" s="17" t="s">
        <v>16</v>
      </c>
      <c r="E755" s="20" t="s">
        <v>182</v>
      </c>
      <c r="F755" s="17"/>
      <c r="G755" s="18" t="n">
        <f aca="false">G756</f>
        <v>300</v>
      </c>
      <c r="H755" s="18" t="n">
        <f aca="false">H756</f>
        <v>300</v>
      </c>
      <c r="I755" s="18" t="n">
        <f aca="false">I756</f>
        <v>300</v>
      </c>
    </row>
    <row r="756" customFormat="false" ht="60" hidden="false" customHeight="false" outlineLevel="0" collapsed="false">
      <c r="A756" s="19" t="s">
        <v>322</v>
      </c>
      <c r="B756" s="17" t="s">
        <v>742</v>
      </c>
      <c r="C756" s="17" t="s">
        <v>276</v>
      </c>
      <c r="D756" s="17" t="s">
        <v>16</v>
      </c>
      <c r="E756" s="20" t="s">
        <v>323</v>
      </c>
      <c r="F756" s="17"/>
      <c r="G756" s="18" t="n">
        <f aca="false">G757</f>
        <v>300</v>
      </c>
      <c r="H756" s="18" t="n">
        <f aca="false">H757</f>
        <v>300</v>
      </c>
      <c r="I756" s="18" t="n">
        <f aca="false">I757</f>
        <v>300</v>
      </c>
    </row>
    <row r="757" customFormat="false" ht="15" hidden="false" customHeight="false" outlineLevel="0" collapsed="false">
      <c r="A757" s="19" t="s">
        <v>638</v>
      </c>
      <c r="B757" s="17" t="s">
        <v>742</v>
      </c>
      <c r="C757" s="17" t="s">
        <v>276</v>
      </c>
      <c r="D757" s="17" t="s">
        <v>16</v>
      </c>
      <c r="E757" s="20" t="s">
        <v>639</v>
      </c>
      <c r="F757" s="24"/>
      <c r="G757" s="18" t="n">
        <f aca="false">G758</f>
        <v>300</v>
      </c>
      <c r="H757" s="18" t="n">
        <f aca="false">H758</f>
        <v>300</v>
      </c>
      <c r="I757" s="18" t="n">
        <f aca="false">I758</f>
        <v>300</v>
      </c>
    </row>
    <row r="758" customFormat="false" ht="15" hidden="false" customHeight="false" outlineLevel="0" collapsed="false">
      <c r="A758" s="32" t="s">
        <v>640</v>
      </c>
      <c r="B758" s="17" t="s">
        <v>742</v>
      </c>
      <c r="C758" s="17" t="s">
        <v>276</v>
      </c>
      <c r="D758" s="17" t="s">
        <v>16</v>
      </c>
      <c r="E758" s="20" t="s">
        <v>641</v>
      </c>
      <c r="F758" s="24"/>
      <c r="G758" s="18" t="n">
        <f aca="false">G759</f>
        <v>300</v>
      </c>
      <c r="H758" s="18" t="n">
        <f aca="false">H759</f>
        <v>300</v>
      </c>
      <c r="I758" s="18" t="n">
        <f aca="false">I759</f>
        <v>300</v>
      </c>
    </row>
    <row r="759" customFormat="false" ht="45" hidden="false" customHeight="false" outlineLevel="0" collapsed="false">
      <c r="A759" s="21" t="s">
        <v>137</v>
      </c>
      <c r="B759" s="17" t="s">
        <v>742</v>
      </c>
      <c r="C759" s="17" t="s">
        <v>276</v>
      </c>
      <c r="D759" s="17" t="s">
        <v>16</v>
      </c>
      <c r="E759" s="20" t="s">
        <v>641</v>
      </c>
      <c r="F759" s="17" t="s">
        <v>138</v>
      </c>
      <c r="G759" s="18" t="n">
        <f aca="false">G760</f>
        <v>300</v>
      </c>
      <c r="H759" s="18" t="n">
        <f aca="false">H760</f>
        <v>300</v>
      </c>
      <c r="I759" s="18" t="n">
        <f aca="false">I760</f>
        <v>300</v>
      </c>
    </row>
    <row r="760" customFormat="false" ht="15" hidden="false" customHeight="false" outlineLevel="0" collapsed="false">
      <c r="A760" s="21" t="s">
        <v>139</v>
      </c>
      <c r="B760" s="17" t="s">
        <v>742</v>
      </c>
      <c r="C760" s="17" t="s">
        <v>276</v>
      </c>
      <c r="D760" s="17" t="s">
        <v>16</v>
      </c>
      <c r="E760" s="20" t="s">
        <v>641</v>
      </c>
      <c r="F760" s="17" t="s">
        <v>140</v>
      </c>
      <c r="G760" s="18" t="n">
        <v>300</v>
      </c>
      <c r="H760" s="18" t="n">
        <v>300</v>
      </c>
      <c r="I760" s="18" t="n">
        <v>300</v>
      </c>
    </row>
    <row r="761" customFormat="false" ht="30" hidden="false" customHeight="false" outlineLevel="0" collapsed="false">
      <c r="A761" s="19" t="s">
        <v>298</v>
      </c>
      <c r="B761" s="17" t="s">
        <v>742</v>
      </c>
      <c r="C761" s="17" t="s">
        <v>276</v>
      </c>
      <c r="D761" s="17" t="s">
        <v>16</v>
      </c>
      <c r="E761" s="20" t="s">
        <v>299</v>
      </c>
      <c r="F761" s="17"/>
      <c r="G761" s="18" t="n">
        <f aca="false">G762</f>
        <v>0</v>
      </c>
      <c r="H761" s="18" t="n">
        <f aca="false">H762</f>
        <v>10000</v>
      </c>
      <c r="I761" s="18" t="n">
        <f aca="false">I762</f>
        <v>0</v>
      </c>
    </row>
    <row r="762" customFormat="false" ht="15" hidden="false" customHeight="false" outlineLevel="0" collapsed="false">
      <c r="A762" s="19" t="s">
        <v>300</v>
      </c>
      <c r="B762" s="17" t="s">
        <v>742</v>
      </c>
      <c r="C762" s="17" t="s">
        <v>276</v>
      </c>
      <c r="D762" s="17" t="s">
        <v>16</v>
      </c>
      <c r="E762" s="20" t="s">
        <v>301</v>
      </c>
      <c r="F762" s="17"/>
      <c r="G762" s="18" t="n">
        <f aca="false">G763</f>
        <v>0</v>
      </c>
      <c r="H762" s="18" t="n">
        <f aca="false">H763</f>
        <v>10000</v>
      </c>
      <c r="I762" s="18" t="n">
        <f aca="false">I763</f>
        <v>0</v>
      </c>
    </row>
    <row r="763" customFormat="false" ht="30" hidden="false" customHeight="false" outlineLevel="0" collapsed="false">
      <c r="A763" s="23" t="s">
        <v>302</v>
      </c>
      <c r="B763" s="17" t="s">
        <v>742</v>
      </c>
      <c r="C763" s="17" t="s">
        <v>276</v>
      </c>
      <c r="D763" s="17" t="s">
        <v>16</v>
      </c>
      <c r="E763" s="20" t="s">
        <v>303</v>
      </c>
      <c r="F763" s="17"/>
      <c r="G763" s="18" t="n">
        <f aca="false">G764</f>
        <v>0</v>
      </c>
      <c r="H763" s="18" t="n">
        <f aca="false">H764</f>
        <v>10000</v>
      </c>
      <c r="I763" s="18" t="n">
        <f aca="false">I764</f>
        <v>0</v>
      </c>
    </row>
    <row r="764" customFormat="false" ht="30" hidden="false" customHeight="false" outlineLevel="0" collapsed="false">
      <c r="A764" s="23" t="s">
        <v>642</v>
      </c>
      <c r="B764" s="17" t="s">
        <v>742</v>
      </c>
      <c r="C764" s="17" t="s">
        <v>276</v>
      </c>
      <c r="D764" s="17" t="s">
        <v>16</v>
      </c>
      <c r="E764" s="20" t="s">
        <v>643</v>
      </c>
      <c r="F764" s="24"/>
      <c r="G764" s="18" t="n">
        <f aca="false">G765</f>
        <v>0</v>
      </c>
      <c r="H764" s="18" t="n">
        <f aca="false">H765</f>
        <v>10000</v>
      </c>
      <c r="I764" s="18" t="n">
        <f aca="false">I765</f>
        <v>0</v>
      </c>
    </row>
    <row r="765" customFormat="false" ht="45" hidden="false" customHeight="false" outlineLevel="0" collapsed="false">
      <c r="A765" s="21" t="s">
        <v>137</v>
      </c>
      <c r="B765" s="17" t="s">
        <v>742</v>
      </c>
      <c r="C765" s="17" t="s">
        <v>276</v>
      </c>
      <c r="D765" s="17" t="s">
        <v>16</v>
      </c>
      <c r="E765" s="20" t="s">
        <v>643</v>
      </c>
      <c r="F765" s="17" t="s">
        <v>138</v>
      </c>
      <c r="G765" s="18" t="n">
        <f aca="false">G766</f>
        <v>0</v>
      </c>
      <c r="H765" s="18" t="n">
        <f aca="false">H766</f>
        <v>10000</v>
      </c>
      <c r="I765" s="18" t="n">
        <f aca="false">I766</f>
        <v>0</v>
      </c>
    </row>
    <row r="766" customFormat="false" ht="15" hidden="false" customHeight="false" outlineLevel="0" collapsed="false">
      <c r="A766" s="21" t="s">
        <v>139</v>
      </c>
      <c r="B766" s="17" t="s">
        <v>742</v>
      </c>
      <c r="C766" s="17" t="s">
        <v>276</v>
      </c>
      <c r="D766" s="17" t="s">
        <v>16</v>
      </c>
      <c r="E766" s="20" t="s">
        <v>643</v>
      </c>
      <c r="F766" s="17" t="s">
        <v>140</v>
      </c>
      <c r="G766" s="18" t="n">
        <v>0</v>
      </c>
      <c r="H766" s="18" t="n">
        <v>10000</v>
      </c>
      <c r="I766" s="18" t="n">
        <v>0</v>
      </c>
    </row>
    <row r="767" customFormat="false" ht="15" hidden="false" customHeight="false" outlineLevel="0" collapsed="false">
      <c r="A767" s="19" t="s">
        <v>81</v>
      </c>
      <c r="B767" s="17" t="s">
        <v>742</v>
      </c>
      <c r="C767" s="17" t="s">
        <v>276</v>
      </c>
      <c r="D767" s="17" t="s">
        <v>16</v>
      </c>
      <c r="E767" s="20" t="s">
        <v>82</v>
      </c>
      <c r="F767" s="17"/>
      <c r="G767" s="18" t="n">
        <f aca="false">G768</f>
        <v>2413.7</v>
      </c>
      <c r="H767" s="18" t="n">
        <f aca="false">H768</f>
        <v>0</v>
      </c>
      <c r="I767" s="18" t="n">
        <f aca="false">I768</f>
        <v>0</v>
      </c>
    </row>
    <row r="768" customFormat="false" ht="15" hidden="false" customHeight="false" outlineLevel="0" collapsed="false">
      <c r="A768" s="19" t="s">
        <v>83</v>
      </c>
      <c r="B768" s="17" t="s">
        <v>742</v>
      </c>
      <c r="C768" s="17" t="s">
        <v>276</v>
      </c>
      <c r="D768" s="17" t="s">
        <v>16</v>
      </c>
      <c r="E768" s="20" t="s">
        <v>84</v>
      </c>
      <c r="F768" s="17"/>
      <c r="G768" s="18" t="n">
        <f aca="false">G769</f>
        <v>2413.7</v>
      </c>
      <c r="H768" s="18" t="n">
        <f aca="false">H769</f>
        <v>0</v>
      </c>
      <c r="I768" s="18" t="n">
        <f aca="false">I769</f>
        <v>0</v>
      </c>
    </row>
    <row r="769" customFormat="false" ht="45" hidden="false" customHeight="false" outlineLevel="0" collapsed="false">
      <c r="A769" s="21" t="s">
        <v>137</v>
      </c>
      <c r="B769" s="17" t="s">
        <v>742</v>
      </c>
      <c r="C769" s="17" t="s">
        <v>276</v>
      </c>
      <c r="D769" s="17" t="s">
        <v>16</v>
      </c>
      <c r="E769" s="20" t="s">
        <v>84</v>
      </c>
      <c r="F769" s="17" t="s">
        <v>138</v>
      </c>
      <c r="G769" s="18" t="n">
        <f aca="false">G770</f>
        <v>2413.7</v>
      </c>
      <c r="H769" s="18" t="n">
        <f aca="false">H770</f>
        <v>0</v>
      </c>
      <c r="I769" s="18" t="n">
        <f aca="false">I770</f>
        <v>0</v>
      </c>
    </row>
    <row r="770" customFormat="false" ht="15" hidden="false" customHeight="false" outlineLevel="0" collapsed="false">
      <c r="A770" s="21" t="s">
        <v>139</v>
      </c>
      <c r="B770" s="17" t="s">
        <v>742</v>
      </c>
      <c r="C770" s="17" t="s">
        <v>276</v>
      </c>
      <c r="D770" s="17" t="s">
        <v>16</v>
      </c>
      <c r="E770" s="20" t="s">
        <v>84</v>
      </c>
      <c r="F770" s="17" t="s">
        <v>140</v>
      </c>
      <c r="G770" s="18" t="n">
        <v>2413.7</v>
      </c>
      <c r="H770" s="18" t="n">
        <v>0</v>
      </c>
      <c r="I770" s="18" t="n">
        <v>0</v>
      </c>
    </row>
    <row r="771" customFormat="false" ht="30" hidden="false" customHeight="false" outlineLevel="0" collapsed="false">
      <c r="A771" s="21" t="s">
        <v>644</v>
      </c>
      <c r="B771" s="17" t="s">
        <v>742</v>
      </c>
      <c r="C771" s="17" t="s">
        <v>276</v>
      </c>
      <c r="D771" s="17" t="s">
        <v>46</v>
      </c>
      <c r="E771" s="20"/>
      <c r="F771" s="17"/>
      <c r="G771" s="18" t="n">
        <f aca="false">G772+G782</f>
        <v>532.9</v>
      </c>
      <c r="H771" s="18" t="n">
        <f aca="false">H772+H782</f>
        <v>0</v>
      </c>
      <c r="I771" s="18" t="n">
        <f aca="false">I772+I782</f>
        <v>0</v>
      </c>
    </row>
    <row r="772" customFormat="false" ht="15" hidden="false" customHeight="false" outlineLevel="0" collapsed="false">
      <c r="A772" s="19" t="s">
        <v>105</v>
      </c>
      <c r="B772" s="17" t="s">
        <v>742</v>
      </c>
      <c r="C772" s="17" t="s">
        <v>276</v>
      </c>
      <c r="D772" s="17" t="s">
        <v>46</v>
      </c>
      <c r="E772" s="20" t="s">
        <v>106</v>
      </c>
      <c r="F772" s="17"/>
      <c r="G772" s="18" t="n">
        <f aca="false">G773</f>
        <v>279.7</v>
      </c>
      <c r="H772" s="18" t="n">
        <f aca="false">H773</f>
        <v>0</v>
      </c>
      <c r="I772" s="18" t="n">
        <f aca="false">I773</f>
        <v>0</v>
      </c>
    </row>
    <row r="773" customFormat="false" ht="15" hidden="false" customHeight="false" outlineLevel="0" collapsed="false">
      <c r="A773" s="19" t="s">
        <v>141</v>
      </c>
      <c r="B773" s="17" t="s">
        <v>742</v>
      </c>
      <c r="C773" s="17" t="s">
        <v>276</v>
      </c>
      <c r="D773" s="17" t="s">
        <v>46</v>
      </c>
      <c r="E773" s="20" t="s">
        <v>627</v>
      </c>
      <c r="F773" s="17"/>
      <c r="G773" s="18" t="n">
        <f aca="false">G774</f>
        <v>279.7</v>
      </c>
      <c r="H773" s="18" t="n">
        <f aca="false">H774</f>
        <v>0</v>
      </c>
      <c r="I773" s="18" t="n">
        <f aca="false">I774</f>
        <v>0</v>
      </c>
    </row>
    <row r="774" customFormat="false" ht="45" hidden="false" customHeight="false" outlineLevel="0" collapsed="false">
      <c r="A774" s="19" t="s">
        <v>23</v>
      </c>
      <c r="B774" s="17" t="s">
        <v>742</v>
      </c>
      <c r="C774" s="17" t="s">
        <v>276</v>
      </c>
      <c r="D774" s="17" t="s">
        <v>46</v>
      </c>
      <c r="E774" s="20" t="s">
        <v>628</v>
      </c>
      <c r="F774" s="17"/>
      <c r="G774" s="18" t="n">
        <f aca="false">G775</f>
        <v>279.7</v>
      </c>
      <c r="H774" s="18" t="n">
        <f aca="false">H775</f>
        <v>0</v>
      </c>
      <c r="I774" s="18" t="n">
        <f aca="false">I775</f>
        <v>0</v>
      </c>
    </row>
    <row r="775" customFormat="false" ht="30" hidden="false" customHeight="false" outlineLevel="0" collapsed="false">
      <c r="A775" s="23" t="s">
        <v>158</v>
      </c>
      <c r="B775" s="17" t="s">
        <v>742</v>
      </c>
      <c r="C775" s="17" t="s">
        <v>276</v>
      </c>
      <c r="D775" s="17" t="s">
        <v>46</v>
      </c>
      <c r="E775" s="20" t="s">
        <v>645</v>
      </c>
      <c r="F775" s="17"/>
      <c r="G775" s="18" t="n">
        <f aca="false">G776+G778+G780</f>
        <v>279.7</v>
      </c>
      <c r="H775" s="18" t="n">
        <f aca="false">H776+H778+H780</f>
        <v>0</v>
      </c>
      <c r="I775" s="18" t="n">
        <f aca="false">I776+I778+I780</f>
        <v>0</v>
      </c>
    </row>
    <row r="776" customFormat="false" ht="75" hidden="false" customHeight="false" outlineLevel="0" collapsed="false">
      <c r="A776" s="21" t="s">
        <v>27</v>
      </c>
      <c r="B776" s="17" t="s">
        <v>742</v>
      </c>
      <c r="C776" s="17" t="s">
        <v>276</v>
      </c>
      <c r="D776" s="17" t="s">
        <v>46</v>
      </c>
      <c r="E776" s="20" t="s">
        <v>645</v>
      </c>
      <c r="F776" s="17" t="s">
        <v>28</v>
      </c>
      <c r="G776" s="18" t="n">
        <f aca="false">G777</f>
        <v>149.6</v>
      </c>
      <c r="H776" s="18" t="n">
        <f aca="false">H777</f>
        <v>0</v>
      </c>
      <c r="I776" s="18" t="n">
        <f aca="false">I777</f>
        <v>0</v>
      </c>
    </row>
    <row r="777" customFormat="false" ht="30" hidden="false" customHeight="false" outlineLevel="0" collapsed="false">
      <c r="A777" s="21" t="s">
        <v>29</v>
      </c>
      <c r="B777" s="17" t="s">
        <v>742</v>
      </c>
      <c r="C777" s="17" t="s">
        <v>276</v>
      </c>
      <c r="D777" s="17" t="s">
        <v>46</v>
      </c>
      <c r="E777" s="20" t="s">
        <v>645</v>
      </c>
      <c r="F777" s="17" t="s">
        <v>30</v>
      </c>
      <c r="G777" s="18" t="n">
        <f aca="false">610-14-446.4</f>
        <v>149.6</v>
      </c>
      <c r="H777" s="18" t="n">
        <v>0</v>
      </c>
      <c r="I777" s="18" t="n">
        <v>0</v>
      </c>
    </row>
    <row r="778" customFormat="false" ht="30" hidden="false" customHeight="false" outlineLevel="0" collapsed="false">
      <c r="A778" s="21" t="s">
        <v>41</v>
      </c>
      <c r="B778" s="17" t="s">
        <v>742</v>
      </c>
      <c r="C778" s="17" t="s">
        <v>276</v>
      </c>
      <c r="D778" s="17" t="s">
        <v>46</v>
      </c>
      <c r="E778" s="20" t="s">
        <v>645</v>
      </c>
      <c r="F778" s="17" t="s">
        <v>42</v>
      </c>
      <c r="G778" s="18" t="n">
        <f aca="false">G779</f>
        <v>120.1</v>
      </c>
      <c r="H778" s="18" t="n">
        <f aca="false">H779</f>
        <v>0</v>
      </c>
      <c r="I778" s="18" t="n">
        <f aca="false">I779</f>
        <v>0</v>
      </c>
    </row>
    <row r="779" customFormat="false" ht="45" hidden="false" customHeight="false" outlineLevel="0" collapsed="false">
      <c r="A779" s="21" t="s">
        <v>43</v>
      </c>
      <c r="B779" s="17" t="s">
        <v>742</v>
      </c>
      <c r="C779" s="17" t="s">
        <v>276</v>
      </c>
      <c r="D779" s="17" t="s">
        <v>46</v>
      </c>
      <c r="E779" s="20" t="s">
        <v>645</v>
      </c>
      <c r="F779" s="17" t="s">
        <v>44</v>
      </c>
      <c r="G779" s="18" t="n">
        <f aca="false">14+106.1</f>
        <v>120.1</v>
      </c>
      <c r="H779" s="18" t="n">
        <v>0</v>
      </c>
      <c r="I779" s="18" t="n">
        <v>0</v>
      </c>
    </row>
    <row r="780" customFormat="false" ht="15" hidden="false" customHeight="false" outlineLevel="0" collapsed="false">
      <c r="A780" s="21" t="s">
        <v>65</v>
      </c>
      <c r="B780" s="17" t="s">
        <v>742</v>
      </c>
      <c r="C780" s="17" t="s">
        <v>276</v>
      </c>
      <c r="D780" s="17" t="s">
        <v>46</v>
      </c>
      <c r="E780" s="20" t="s">
        <v>645</v>
      </c>
      <c r="F780" s="17" t="s">
        <v>66</v>
      </c>
      <c r="G780" s="18" t="n">
        <f aca="false">G781</f>
        <v>10</v>
      </c>
      <c r="H780" s="18" t="n">
        <f aca="false">H781</f>
        <v>0</v>
      </c>
      <c r="I780" s="18" t="n">
        <f aca="false">I781</f>
        <v>0</v>
      </c>
    </row>
    <row r="781" customFormat="false" ht="15" hidden="false" customHeight="false" outlineLevel="0" collapsed="false">
      <c r="A781" s="25" t="s">
        <v>67</v>
      </c>
      <c r="B781" s="17" t="s">
        <v>742</v>
      </c>
      <c r="C781" s="17" t="s">
        <v>276</v>
      </c>
      <c r="D781" s="17" t="s">
        <v>46</v>
      </c>
      <c r="E781" s="20" t="s">
        <v>645</v>
      </c>
      <c r="F781" s="17" t="s">
        <v>68</v>
      </c>
      <c r="G781" s="18" t="n">
        <v>10</v>
      </c>
      <c r="H781" s="18" t="n">
        <v>0</v>
      </c>
      <c r="I781" s="18" t="n">
        <v>0</v>
      </c>
    </row>
    <row r="782" customFormat="false" ht="15" hidden="false" customHeight="false" outlineLevel="0" collapsed="false">
      <c r="A782" s="19" t="s">
        <v>81</v>
      </c>
      <c r="B782" s="17" t="s">
        <v>742</v>
      </c>
      <c r="C782" s="17" t="s">
        <v>276</v>
      </c>
      <c r="D782" s="17" t="s">
        <v>46</v>
      </c>
      <c r="E782" s="20" t="s">
        <v>82</v>
      </c>
      <c r="F782" s="17"/>
      <c r="G782" s="18" t="n">
        <f aca="false">G783</f>
        <v>253.2</v>
      </c>
      <c r="H782" s="18" t="n">
        <f aca="false">H783</f>
        <v>0</v>
      </c>
      <c r="I782" s="18" t="n">
        <f aca="false">I783</f>
        <v>0</v>
      </c>
    </row>
    <row r="783" customFormat="false" ht="15" hidden="false" customHeight="false" outlineLevel="0" collapsed="false">
      <c r="A783" s="19" t="s">
        <v>83</v>
      </c>
      <c r="B783" s="17" t="s">
        <v>742</v>
      </c>
      <c r="C783" s="17" t="s">
        <v>276</v>
      </c>
      <c r="D783" s="17" t="s">
        <v>46</v>
      </c>
      <c r="E783" s="20" t="s">
        <v>84</v>
      </c>
      <c r="F783" s="17"/>
      <c r="G783" s="18" t="n">
        <f aca="false">G784</f>
        <v>253.2</v>
      </c>
      <c r="H783" s="18" t="n">
        <f aca="false">H784</f>
        <v>0</v>
      </c>
      <c r="I783" s="18" t="n">
        <f aca="false">I784</f>
        <v>0</v>
      </c>
    </row>
    <row r="784" customFormat="false" ht="30" hidden="false" customHeight="false" outlineLevel="0" collapsed="false">
      <c r="A784" s="21" t="s">
        <v>41</v>
      </c>
      <c r="B784" s="17" t="s">
        <v>742</v>
      </c>
      <c r="C784" s="17" t="s">
        <v>276</v>
      </c>
      <c r="D784" s="17" t="s">
        <v>46</v>
      </c>
      <c r="E784" s="20" t="s">
        <v>84</v>
      </c>
      <c r="F784" s="24" t="n">
        <v>200</v>
      </c>
      <c r="G784" s="18" t="n">
        <f aca="false">G785</f>
        <v>253.2</v>
      </c>
      <c r="H784" s="18" t="n">
        <f aca="false">H785</f>
        <v>0</v>
      </c>
      <c r="I784" s="18" t="n">
        <f aca="false">I785</f>
        <v>0</v>
      </c>
    </row>
    <row r="785" customFormat="false" ht="45" hidden="false" customHeight="false" outlineLevel="0" collapsed="false">
      <c r="A785" s="21" t="s">
        <v>43</v>
      </c>
      <c r="B785" s="17" t="s">
        <v>742</v>
      </c>
      <c r="C785" s="17" t="s">
        <v>276</v>
      </c>
      <c r="D785" s="17" t="s">
        <v>46</v>
      </c>
      <c r="E785" s="20" t="s">
        <v>84</v>
      </c>
      <c r="F785" s="24" t="n">
        <v>240</v>
      </c>
      <c r="G785" s="18" t="n">
        <v>253.2</v>
      </c>
      <c r="H785" s="18" t="n">
        <v>0</v>
      </c>
      <c r="I785" s="18" t="n">
        <v>0</v>
      </c>
    </row>
    <row r="786" customFormat="false" ht="15" hidden="false" customHeight="false" outlineLevel="0" collapsed="false">
      <c r="A786" s="16" t="s">
        <v>646</v>
      </c>
      <c r="B786" s="17" t="s">
        <v>742</v>
      </c>
      <c r="C786" s="17" t="s">
        <v>317</v>
      </c>
      <c r="D786" s="17"/>
      <c r="E786" s="17"/>
      <c r="F786" s="17"/>
      <c r="G786" s="18" t="n">
        <f aca="false">G787+G794+G823</f>
        <v>38004.3</v>
      </c>
      <c r="H786" s="18" t="n">
        <f aca="false">H787+H794+H823</f>
        <v>36576.1</v>
      </c>
      <c r="I786" s="18" t="n">
        <f aca="false">I787+I794+I823</f>
        <v>37572.1</v>
      </c>
    </row>
    <row r="787" customFormat="false" ht="15" hidden="false" customHeight="false" outlineLevel="0" collapsed="false">
      <c r="A787" s="16" t="s">
        <v>647</v>
      </c>
      <c r="B787" s="17" t="s">
        <v>742</v>
      </c>
      <c r="C787" s="17" t="s">
        <v>317</v>
      </c>
      <c r="D787" s="17" t="s">
        <v>16</v>
      </c>
      <c r="E787" s="17"/>
      <c r="F787" s="17"/>
      <c r="G787" s="18" t="n">
        <f aca="false">G788</f>
        <v>6795.6</v>
      </c>
      <c r="H787" s="18" t="n">
        <f aca="false">H788</f>
        <v>6795.6</v>
      </c>
      <c r="I787" s="18" t="n">
        <f aca="false">I788</f>
        <v>6795.6</v>
      </c>
    </row>
    <row r="788" customFormat="false" ht="30" hidden="false" customHeight="false" outlineLevel="0" collapsed="false">
      <c r="A788" s="19" t="s">
        <v>47</v>
      </c>
      <c r="B788" s="17" t="s">
        <v>742</v>
      </c>
      <c r="C788" s="17" t="s">
        <v>317</v>
      </c>
      <c r="D788" s="17" t="s">
        <v>16</v>
      </c>
      <c r="E788" s="20" t="s">
        <v>48</v>
      </c>
      <c r="F788" s="17"/>
      <c r="G788" s="18" t="n">
        <f aca="false">G789</f>
        <v>6795.6</v>
      </c>
      <c r="H788" s="18" t="n">
        <f aca="false">H789</f>
        <v>6795.6</v>
      </c>
      <c r="I788" s="18" t="n">
        <f aca="false">I789</f>
        <v>6795.6</v>
      </c>
    </row>
    <row r="789" customFormat="false" ht="15" hidden="false" customHeight="false" outlineLevel="0" collapsed="false">
      <c r="A789" s="19" t="s">
        <v>49</v>
      </c>
      <c r="B789" s="17" t="s">
        <v>742</v>
      </c>
      <c r="C789" s="17" t="s">
        <v>317</v>
      </c>
      <c r="D789" s="17" t="s">
        <v>16</v>
      </c>
      <c r="E789" s="20" t="s">
        <v>50</v>
      </c>
      <c r="F789" s="17"/>
      <c r="G789" s="18" t="n">
        <f aca="false">G790</f>
        <v>6795.6</v>
      </c>
      <c r="H789" s="18" t="n">
        <f aca="false">H790</f>
        <v>6795.6</v>
      </c>
      <c r="I789" s="18" t="n">
        <f aca="false">I790</f>
        <v>6795.6</v>
      </c>
    </row>
    <row r="790" customFormat="false" ht="45" hidden="false" customHeight="false" outlineLevel="0" collapsed="false">
      <c r="A790" s="19" t="s">
        <v>648</v>
      </c>
      <c r="B790" s="17" t="s">
        <v>742</v>
      </c>
      <c r="C790" s="17" t="s">
        <v>317</v>
      </c>
      <c r="D790" s="17" t="s">
        <v>16</v>
      </c>
      <c r="E790" s="20" t="s">
        <v>649</v>
      </c>
      <c r="F790" s="17"/>
      <c r="G790" s="18" t="n">
        <f aca="false">G791</f>
        <v>6795.6</v>
      </c>
      <c r="H790" s="18" t="n">
        <f aca="false">H791</f>
        <v>6795.6</v>
      </c>
      <c r="I790" s="18" t="n">
        <f aca="false">I791</f>
        <v>6795.6</v>
      </c>
    </row>
    <row r="791" customFormat="false" ht="45" hidden="false" customHeight="false" outlineLevel="0" collapsed="false">
      <c r="A791" s="23" t="s">
        <v>650</v>
      </c>
      <c r="B791" s="17" t="s">
        <v>742</v>
      </c>
      <c r="C791" s="17" t="s">
        <v>317</v>
      </c>
      <c r="D791" s="17" t="s">
        <v>16</v>
      </c>
      <c r="E791" s="20" t="s">
        <v>651</v>
      </c>
      <c r="F791" s="17"/>
      <c r="G791" s="18" t="n">
        <f aca="false">G792</f>
        <v>6795.6</v>
      </c>
      <c r="H791" s="18" t="n">
        <f aca="false">H792</f>
        <v>6795.6</v>
      </c>
      <c r="I791" s="18" t="n">
        <f aca="false">I792</f>
        <v>6795.6</v>
      </c>
    </row>
    <row r="792" customFormat="false" ht="30" hidden="false" customHeight="false" outlineLevel="0" collapsed="false">
      <c r="A792" s="25" t="s">
        <v>166</v>
      </c>
      <c r="B792" s="17" t="s">
        <v>742</v>
      </c>
      <c r="C792" s="17" t="s">
        <v>317</v>
      </c>
      <c r="D792" s="17" t="s">
        <v>16</v>
      </c>
      <c r="E792" s="20" t="s">
        <v>651</v>
      </c>
      <c r="F792" s="17" t="s">
        <v>167</v>
      </c>
      <c r="G792" s="18" t="n">
        <f aca="false">G793</f>
        <v>6795.6</v>
      </c>
      <c r="H792" s="18" t="n">
        <f aca="false">H793</f>
        <v>6795.6</v>
      </c>
      <c r="I792" s="18" t="n">
        <f aca="false">I793</f>
        <v>6795.6</v>
      </c>
    </row>
    <row r="793" customFormat="false" ht="30" hidden="false" customHeight="false" outlineLevel="0" collapsed="false">
      <c r="A793" s="28" t="s">
        <v>168</v>
      </c>
      <c r="B793" s="17" t="s">
        <v>742</v>
      </c>
      <c r="C793" s="17" t="s">
        <v>317</v>
      </c>
      <c r="D793" s="17" t="s">
        <v>16</v>
      </c>
      <c r="E793" s="20" t="s">
        <v>651</v>
      </c>
      <c r="F793" s="51" t="s">
        <v>169</v>
      </c>
      <c r="G793" s="18" t="n">
        <v>6795.6</v>
      </c>
      <c r="H793" s="18" t="n">
        <v>6795.6</v>
      </c>
      <c r="I793" s="18" t="n">
        <v>6795.6</v>
      </c>
    </row>
    <row r="794" customFormat="false" ht="15" hidden="false" customHeight="false" outlineLevel="0" collapsed="false">
      <c r="A794" s="16" t="s">
        <v>652</v>
      </c>
      <c r="B794" s="17" t="s">
        <v>742</v>
      </c>
      <c r="C794" s="17" t="s">
        <v>317</v>
      </c>
      <c r="D794" s="17" t="s">
        <v>32</v>
      </c>
      <c r="E794" s="17"/>
      <c r="F794" s="17"/>
      <c r="G794" s="18" t="n">
        <f aca="false">G795+G801+G809</f>
        <v>18788.5</v>
      </c>
      <c r="H794" s="18" t="n">
        <f aca="false">H795+H801+H809</f>
        <v>18599.5</v>
      </c>
      <c r="I794" s="18" t="n">
        <f aca="false">I795+I801+I809</f>
        <v>20495.5</v>
      </c>
    </row>
    <row r="795" customFormat="false" ht="15" hidden="false" customHeight="false" outlineLevel="0" collapsed="false">
      <c r="A795" s="52" t="s">
        <v>653</v>
      </c>
      <c r="B795" s="17" t="s">
        <v>742</v>
      </c>
      <c r="C795" s="17" t="s">
        <v>317</v>
      </c>
      <c r="D795" s="17" t="s">
        <v>32</v>
      </c>
      <c r="E795" s="51" t="s">
        <v>654</v>
      </c>
      <c r="F795" s="51"/>
      <c r="G795" s="29" t="n">
        <f aca="false">G796</f>
        <v>1064.5</v>
      </c>
      <c r="H795" s="29" t="n">
        <f aca="false">H796</f>
        <v>1064.5</v>
      </c>
      <c r="I795" s="29" t="n">
        <f aca="false">I796</f>
        <v>1064.5</v>
      </c>
    </row>
    <row r="796" customFormat="false" ht="30" hidden="false" customHeight="false" outlineLevel="0" collapsed="false">
      <c r="A796" s="37" t="s">
        <v>655</v>
      </c>
      <c r="B796" s="17" t="s">
        <v>742</v>
      </c>
      <c r="C796" s="17" t="s">
        <v>317</v>
      </c>
      <c r="D796" s="17" t="s">
        <v>32</v>
      </c>
      <c r="E796" s="20" t="s">
        <v>656</v>
      </c>
      <c r="F796" s="17"/>
      <c r="G796" s="29" t="n">
        <f aca="false">G797</f>
        <v>1064.5</v>
      </c>
      <c r="H796" s="29" t="n">
        <f aca="false">H797</f>
        <v>1064.5</v>
      </c>
      <c r="I796" s="29" t="n">
        <f aca="false">I797</f>
        <v>1064.5</v>
      </c>
    </row>
    <row r="797" customFormat="false" ht="30" hidden="false" customHeight="false" outlineLevel="0" collapsed="false">
      <c r="A797" s="37" t="s">
        <v>657</v>
      </c>
      <c r="B797" s="17" t="s">
        <v>742</v>
      </c>
      <c r="C797" s="17" t="s">
        <v>317</v>
      </c>
      <c r="D797" s="17" t="s">
        <v>32</v>
      </c>
      <c r="E797" s="20" t="s">
        <v>658</v>
      </c>
      <c r="F797" s="17"/>
      <c r="G797" s="29" t="n">
        <f aca="false">G798</f>
        <v>1064.5</v>
      </c>
      <c r="H797" s="29" t="n">
        <f aca="false">H798</f>
        <v>1064.5</v>
      </c>
      <c r="I797" s="29" t="n">
        <f aca="false">I798</f>
        <v>1064.5</v>
      </c>
    </row>
    <row r="798" customFormat="false" ht="82.8" hidden="false" customHeight="true" outlineLevel="0" collapsed="false">
      <c r="A798" s="19" t="s">
        <v>659</v>
      </c>
      <c r="B798" s="17" t="s">
        <v>742</v>
      </c>
      <c r="C798" s="17" t="s">
        <v>317</v>
      </c>
      <c r="D798" s="17" t="s">
        <v>32</v>
      </c>
      <c r="E798" s="20" t="s">
        <v>660</v>
      </c>
      <c r="F798" s="17"/>
      <c r="G798" s="29" t="n">
        <f aca="false">G799</f>
        <v>1064.5</v>
      </c>
      <c r="H798" s="29" t="n">
        <f aca="false">H799</f>
        <v>1064.5</v>
      </c>
      <c r="I798" s="29" t="n">
        <f aca="false">I799</f>
        <v>1064.5</v>
      </c>
    </row>
    <row r="799" customFormat="false" ht="30" hidden="false" customHeight="false" outlineLevel="0" collapsed="false">
      <c r="A799" s="54" t="s">
        <v>166</v>
      </c>
      <c r="B799" s="17" t="s">
        <v>742</v>
      </c>
      <c r="C799" s="17" t="s">
        <v>317</v>
      </c>
      <c r="D799" s="17" t="s">
        <v>32</v>
      </c>
      <c r="E799" s="20" t="s">
        <v>660</v>
      </c>
      <c r="F799" s="51" t="s">
        <v>167</v>
      </c>
      <c r="G799" s="29" t="n">
        <f aca="false">G800</f>
        <v>1064.5</v>
      </c>
      <c r="H799" s="29" t="n">
        <f aca="false">H800</f>
        <v>1064.5</v>
      </c>
      <c r="I799" s="29" t="n">
        <f aca="false">I800</f>
        <v>1064.5</v>
      </c>
    </row>
    <row r="800" customFormat="false" ht="30" hidden="false" customHeight="false" outlineLevel="0" collapsed="false">
      <c r="A800" s="54" t="s">
        <v>661</v>
      </c>
      <c r="B800" s="17" t="s">
        <v>742</v>
      </c>
      <c r="C800" s="17" t="s">
        <v>317</v>
      </c>
      <c r="D800" s="17" t="s">
        <v>32</v>
      </c>
      <c r="E800" s="20" t="s">
        <v>660</v>
      </c>
      <c r="F800" s="51" t="s">
        <v>662</v>
      </c>
      <c r="G800" s="24" t="n">
        <v>1064.5</v>
      </c>
      <c r="H800" s="24" t="n">
        <v>1064.5</v>
      </c>
      <c r="I800" s="24" t="n">
        <v>1064.5</v>
      </c>
    </row>
    <row r="801" customFormat="false" ht="30" hidden="false" customHeight="false" outlineLevel="0" collapsed="false">
      <c r="A801" s="19" t="s">
        <v>47</v>
      </c>
      <c r="B801" s="17" t="s">
        <v>742</v>
      </c>
      <c r="C801" s="17" t="s">
        <v>317</v>
      </c>
      <c r="D801" s="17" t="s">
        <v>32</v>
      </c>
      <c r="E801" s="20" t="s">
        <v>48</v>
      </c>
      <c r="F801" s="24"/>
      <c r="G801" s="29" t="n">
        <f aca="false">G802</f>
        <v>14311</v>
      </c>
      <c r="H801" s="29" t="n">
        <f aca="false">H802</f>
        <v>15373</v>
      </c>
      <c r="I801" s="29" t="n">
        <f aca="false">I802</f>
        <v>16018</v>
      </c>
    </row>
    <row r="802" customFormat="false" ht="15" hidden="false" customHeight="false" outlineLevel="0" collapsed="false">
      <c r="A802" s="19" t="s">
        <v>49</v>
      </c>
      <c r="B802" s="17" t="s">
        <v>742</v>
      </c>
      <c r="C802" s="17" t="s">
        <v>317</v>
      </c>
      <c r="D802" s="17" t="s">
        <v>32</v>
      </c>
      <c r="E802" s="20" t="s">
        <v>50</v>
      </c>
      <c r="F802" s="24"/>
      <c r="G802" s="29" t="n">
        <f aca="false">G803</f>
        <v>14311</v>
      </c>
      <c r="H802" s="29" t="n">
        <f aca="false">H803</f>
        <v>15373</v>
      </c>
      <c r="I802" s="29" t="n">
        <f aca="false">I803</f>
        <v>16018</v>
      </c>
    </row>
    <row r="803" customFormat="false" ht="75" hidden="false" customHeight="false" outlineLevel="0" collapsed="false">
      <c r="A803" s="19" t="s">
        <v>51</v>
      </c>
      <c r="B803" s="17" t="s">
        <v>742</v>
      </c>
      <c r="C803" s="17" t="s">
        <v>317</v>
      </c>
      <c r="D803" s="17" t="s">
        <v>32</v>
      </c>
      <c r="E803" s="20" t="s">
        <v>52</v>
      </c>
      <c r="F803" s="24"/>
      <c r="G803" s="29" t="n">
        <f aca="false">G804</f>
        <v>14311</v>
      </c>
      <c r="H803" s="29" t="n">
        <f aca="false">H804</f>
        <v>15373</v>
      </c>
      <c r="I803" s="29" t="n">
        <f aca="false">I804</f>
        <v>16018</v>
      </c>
    </row>
    <row r="804" customFormat="false" ht="30" hidden="false" customHeight="false" outlineLevel="0" collapsed="false">
      <c r="A804" s="22" t="s">
        <v>663</v>
      </c>
      <c r="B804" s="17" t="s">
        <v>742</v>
      </c>
      <c r="C804" s="17" t="s">
        <v>317</v>
      </c>
      <c r="D804" s="17" t="s">
        <v>32</v>
      </c>
      <c r="E804" s="20" t="s">
        <v>664</v>
      </c>
      <c r="F804" s="24"/>
      <c r="G804" s="29" t="n">
        <f aca="false">G805+G807</f>
        <v>14311</v>
      </c>
      <c r="H804" s="29" t="n">
        <f aca="false">H805+H807</f>
        <v>15373</v>
      </c>
      <c r="I804" s="29" t="n">
        <f aca="false">I805+I807</f>
        <v>16018</v>
      </c>
    </row>
    <row r="805" customFormat="false" ht="30" hidden="false" customHeight="false" outlineLevel="0" collapsed="false">
      <c r="A805" s="21" t="s">
        <v>41</v>
      </c>
      <c r="B805" s="17" t="s">
        <v>742</v>
      </c>
      <c r="C805" s="17" t="s">
        <v>317</v>
      </c>
      <c r="D805" s="17" t="s">
        <v>32</v>
      </c>
      <c r="E805" s="20" t="s">
        <v>664</v>
      </c>
      <c r="F805" s="17" t="s">
        <v>42</v>
      </c>
      <c r="G805" s="29" t="n">
        <f aca="false">G806</f>
        <v>106</v>
      </c>
      <c r="H805" s="29" t="n">
        <f aca="false">H806</f>
        <v>114</v>
      </c>
      <c r="I805" s="29" t="n">
        <f aca="false">I806</f>
        <v>119</v>
      </c>
    </row>
    <row r="806" customFormat="false" ht="45" hidden="false" customHeight="false" outlineLevel="0" collapsed="false">
      <c r="A806" s="21" t="s">
        <v>43</v>
      </c>
      <c r="B806" s="17" t="s">
        <v>742</v>
      </c>
      <c r="C806" s="17" t="s">
        <v>317</v>
      </c>
      <c r="D806" s="17" t="s">
        <v>32</v>
      </c>
      <c r="E806" s="20" t="s">
        <v>664</v>
      </c>
      <c r="F806" s="17" t="s">
        <v>44</v>
      </c>
      <c r="G806" s="29" t="n">
        <v>106</v>
      </c>
      <c r="H806" s="29" t="n">
        <v>114</v>
      </c>
      <c r="I806" s="29" t="n">
        <v>119</v>
      </c>
    </row>
    <row r="807" customFormat="false" ht="30" hidden="false" customHeight="false" outlineLevel="0" collapsed="false">
      <c r="A807" s="54" t="s">
        <v>166</v>
      </c>
      <c r="B807" s="17" t="s">
        <v>742</v>
      </c>
      <c r="C807" s="17" t="s">
        <v>317</v>
      </c>
      <c r="D807" s="17" t="s">
        <v>32</v>
      </c>
      <c r="E807" s="20" t="s">
        <v>664</v>
      </c>
      <c r="F807" s="17" t="s">
        <v>167</v>
      </c>
      <c r="G807" s="29" t="n">
        <f aca="false">G808</f>
        <v>14205</v>
      </c>
      <c r="H807" s="29" t="n">
        <f aca="false">H808</f>
        <v>15259</v>
      </c>
      <c r="I807" s="29" t="n">
        <f aca="false">I808</f>
        <v>15899</v>
      </c>
    </row>
    <row r="808" customFormat="false" ht="30" hidden="false" customHeight="false" outlineLevel="0" collapsed="false">
      <c r="A808" s="28" t="s">
        <v>168</v>
      </c>
      <c r="B808" s="17" t="s">
        <v>742</v>
      </c>
      <c r="C808" s="17" t="s">
        <v>317</v>
      </c>
      <c r="D808" s="17" t="s">
        <v>32</v>
      </c>
      <c r="E808" s="20" t="s">
        <v>664</v>
      </c>
      <c r="F808" s="17" t="s">
        <v>169</v>
      </c>
      <c r="G808" s="29" t="n">
        <v>14205</v>
      </c>
      <c r="H808" s="29" t="n">
        <v>15259</v>
      </c>
      <c r="I808" s="29" t="n">
        <v>15899</v>
      </c>
    </row>
    <row r="809" customFormat="false" ht="15" hidden="false" customHeight="false" outlineLevel="0" collapsed="false">
      <c r="A809" s="19" t="s">
        <v>665</v>
      </c>
      <c r="B809" s="17" t="s">
        <v>742</v>
      </c>
      <c r="C809" s="17" t="s">
        <v>317</v>
      </c>
      <c r="D809" s="17" t="s">
        <v>32</v>
      </c>
      <c r="E809" s="20" t="s">
        <v>666</v>
      </c>
      <c r="F809" s="17"/>
      <c r="G809" s="29" t="n">
        <f aca="false">G810+G815</f>
        <v>3413</v>
      </c>
      <c r="H809" s="29" t="n">
        <f aca="false">H810+H815</f>
        <v>2162</v>
      </c>
      <c r="I809" s="29" t="n">
        <f aca="false">I810+I815</f>
        <v>3413</v>
      </c>
    </row>
    <row r="810" customFormat="false" ht="15" hidden="false" customHeight="false" outlineLevel="0" collapsed="false">
      <c r="A810" s="19" t="s">
        <v>667</v>
      </c>
      <c r="B810" s="17" t="s">
        <v>742</v>
      </c>
      <c r="C810" s="17" t="s">
        <v>317</v>
      </c>
      <c r="D810" s="17" t="s">
        <v>32</v>
      </c>
      <c r="E810" s="20" t="s">
        <v>668</v>
      </c>
      <c r="F810" s="17"/>
      <c r="G810" s="29" t="n">
        <f aca="false">G811</f>
        <v>464</v>
      </c>
      <c r="H810" s="29" t="n">
        <f aca="false">H811</f>
        <v>464</v>
      </c>
      <c r="I810" s="29" t="n">
        <f aca="false">I811</f>
        <v>464</v>
      </c>
    </row>
    <row r="811" customFormat="false" ht="45" hidden="false" customHeight="false" outlineLevel="0" collapsed="false">
      <c r="A811" s="19" t="s">
        <v>669</v>
      </c>
      <c r="B811" s="17" t="s">
        <v>742</v>
      </c>
      <c r="C811" s="17" t="s">
        <v>317</v>
      </c>
      <c r="D811" s="17" t="s">
        <v>32</v>
      </c>
      <c r="E811" s="20" t="s">
        <v>670</v>
      </c>
      <c r="F811" s="17"/>
      <c r="G811" s="29" t="n">
        <f aca="false">G812</f>
        <v>464</v>
      </c>
      <c r="H811" s="29" t="n">
        <f aca="false">H812</f>
        <v>464</v>
      </c>
      <c r="I811" s="29" t="n">
        <f aca="false">I812</f>
        <v>464</v>
      </c>
    </row>
    <row r="812" customFormat="false" ht="30" hidden="false" customHeight="false" outlineLevel="0" collapsed="false">
      <c r="A812" s="19" t="s">
        <v>671</v>
      </c>
      <c r="B812" s="17" t="s">
        <v>742</v>
      </c>
      <c r="C812" s="17" t="s">
        <v>317</v>
      </c>
      <c r="D812" s="17" t="s">
        <v>32</v>
      </c>
      <c r="E812" s="20" t="s">
        <v>672</v>
      </c>
      <c r="F812" s="24"/>
      <c r="G812" s="29" t="n">
        <f aca="false">G813</f>
        <v>464</v>
      </c>
      <c r="H812" s="29" t="n">
        <f aca="false">H813</f>
        <v>464</v>
      </c>
      <c r="I812" s="29" t="n">
        <f aca="false">I813</f>
        <v>464</v>
      </c>
    </row>
    <row r="813" customFormat="false" ht="30" hidden="false" customHeight="false" outlineLevel="0" collapsed="false">
      <c r="A813" s="25" t="s">
        <v>166</v>
      </c>
      <c r="B813" s="17" t="s">
        <v>742</v>
      </c>
      <c r="C813" s="17" t="s">
        <v>317</v>
      </c>
      <c r="D813" s="17" t="s">
        <v>32</v>
      </c>
      <c r="E813" s="20" t="s">
        <v>672</v>
      </c>
      <c r="F813" s="17" t="s">
        <v>167</v>
      </c>
      <c r="G813" s="29" t="n">
        <f aca="false">G814</f>
        <v>464</v>
      </c>
      <c r="H813" s="29" t="n">
        <f aca="false">H814</f>
        <v>464</v>
      </c>
      <c r="I813" s="29" t="n">
        <f aca="false">I814</f>
        <v>464</v>
      </c>
    </row>
    <row r="814" customFormat="false" ht="30" hidden="false" customHeight="false" outlineLevel="0" collapsed="false">
      <c r="A814" s="28" t="s">
        <v>168</v>
      </c>
      <c r="B814" s="17" t="s">
        <v>742</v>
      </c>
      <c r="C814" s="17" t="s">
        <v>317</v>
      </c>
      <c r="D814" s="17" t="s">
        <v>32</v>
      </c>
      <c r="E814" s="20" t="s">
        <v>672</v>
      </c>
      <c r="F814" s="17" t="s">
        <v>169</v>
      </c>
      <c r="G814" s="29" t="n">
        <f aca="false">737-273</f>
        <v>464</v>
      </c>
      <c r="H814" s="29" t="n">
        <f aca="false">(729-273)+8</f>
        <v>464</v>
      </c>
      <c r="I814" s="29" t="n">
        <f aca="false">(729-273)+8</f>
        <v>464</v>
      </c>
    </row>
    <row r="815" customFormat="false" ht="45" hidden="false" customHeight="false" outlineLevel="0" collapsed="false">
      <c r="A815" s="19" t="s">
        <v>673</v>
      </c>
      <c r="B815" s="17" t="s">
        <v>742</v>
      </c>
      <c r="C815" s="17" t="s">
        <v>317</v>
      </c>
      <c r="D815" s="17" t="s">
        <v>32</v>
      </c>
      <c r="E815" s="20" t="s">
        <v>674</v>
      </c>
      <c r="F815" s="17"/>
      <c r="G815" s="29" t="n">
        <f aca="false">G816</f>
        <v>2949</v>
      </c>
      <c r="H815" s="29" t="n">
        <f aca="false">H816</f>
        <v>1698</v>
      </c>
      <c r="I815" s="29" t="n">
        <f aca="false">I816</f>
        <v>2949</v>
      </c>
    </row>
    <row r="816" customFormat="false" ht="105" hidden="false" customHeight="false" outlineLevel="0" collapsed="false">
      <c r="A816" s="23" t="s">
        <v>675</v>
      </c>
      <c r="B816" s="17" t="s">
        <v>742</v>
      </c>
      <c r="C816" s="17" t="s">
        <v>317</v>
      </c>
      <c r="D816" s="17" t="s">
        <v>32</v>
      </c>
      <c r="E816" s="20" t="s">
        <v>676</v>
      </c>
      <c r="F816" s="17"/>
      <c r="G816" s="29" t="n">
        <f aca="false">G817+G820</f>
        <v>2949</v>
      </c>
      <c r="H816" s="29" t="n">
        <f aca="false">H817+H820</f>
        <v>1698</v>
      </c>
      <c r="I816" s="29" t="n">
        <f aca="false">I817+I820</f>
        <v>2949</v>
      </c>
    </row>
    <row r="817" customFormat="false" ht="75" hidden="false" customHeight="false" outlineLevel="0" collapsed="false">
      <c r="A817" s="19" t="s">
        <v>677</v>
      </c>
      <c r="B817" s="17" t="s">
        <v>742</v>
      </c>
      <c r="C817" s="17" t="s">
        <v>317</v>
      </c>
      <c r="D817" s="17" t="s">
        <v>32</v>
      </c>
      <c r="E817" s="20" t="s">
        <v>678</v>
      </c>
      <c r="F817" s="17"/>
      <c r="G817" s="29" t="n">
        <f aca="false">G818</f>
        <v>1251</v>
      </c>
      <c r="H817" s="29" t="n">
        <f aca="false">H818</f>
        <v>0</v>
      </c>
      <c r="I817" s="29" t="n">
        <f aca="false">I818</f>
        <v>1251</v>
      </c>
    </row>
    <row r="818" customFormat="false" ht="45" hidden="false" customHeight="false" outlineLevel="0" collapsed="false">
      <c r="A818" s="21" t="s">
        <v>410</v>
      </c>
      <c r="B818" s="17" t="s">
        <v>742</v>
      </c>
      <c r="C818" s="17" t="s">
        <v>317</v>
      </c>
      <c r="D818" s="17" t="s">
        <v>32</v>
      </c>
      <c r="E818" s="20" t="s">
        <v>678</v>
      </c>
      <c r="F818" s="17" t="s">
        <v>411</v>
      </c>
      <c r="G818" s="29" t="n">
        <f aca="false">G819</f>
        <v>1251</v>
      </c>
      <c r="H818" s="29" t="n">
        <f aca="false">H819</f>
        <v>0</v>
      </c>
      <c r="I818" s="29" t="n">
        <f aca="false">I819</f>
        <v>1251</v>
      </c>
    </row>
    <row r="819" customFormat="false" ht="15" hidden="false" customHeight="false" outlineLevel="0" collapsed="false">
      <c r="A819" s="21" t="s">
        <v>412</v>
      </c>
      <c r="B819" s="17" t="s">
        <v>742</v>
      </c>
      <c r="C819" s="17" t="s">
        <v>317</v>
      </c>
      <c r="D819" s="17" t="s">
        <v>32</v>
      </c>
      <c r="E819" s="20" t="s">
        <v>678</v>
      </c>
      <c r="F819" s="17" t="s">
        <v>413</v>
      </c>
      <c r="G819" s="29" t="n">
        <f aca="false">1102+149</f>
        <v>1251</v>
      </c>
      <c r="H819" s="29" t="n">
        <v>0</v>
      </c>
      <c r="I819" s="29" t="n">
        <f aca="false">1102+149</f>
        <v>1251</v>
      </c>
    </row>
    <row r="820" customFormat="false" ht="90" hidden="false" customHeight="false" outlineLevel="0" collapsed="false">
      <c r="A820" s="19" t="s">
        <v>679</v>
      </c>
      <c r="B820" s="17" t="s">
        <v>742</v>
      </c>
      <c r="C820" s="17" t="s">
        <v>317</v>
      </c>
      <c r="D820" s="17" t="s">
        <v>32</v>
      </c>
      <c r="E820" s="20" t="s">
        <v>680</v>
      </c>
      <c r="F820" s="17"/>
      <c r="G820" s="29" t="n">
        <f aca="false">G821</f>
        <v>1698</v>
      </c>
      <c r="H820" s="29" t="n">
        <f aca="false">H821</f>
        <v>1698</v>
      </c>
      <c r="I820" s="29" t="n">
        <f aca="false">I821</f>
        <v>1698</v>
      </c>
    </row>
    <row r="821" customFormat="false" ht="45" hidden="false" customHeight="false" outlineLevel="0" collapsed="false">
      <c r="A821" s="21" t="s">
        <v>410</v>
      </c>
      <c r="B821" s="17" t="s">
        <v>742</v>
      </c>
      <c r="C821" s="17" t="s">
        <v>317</v>
      </c>
      <c r="D821" s="17" t="s">
        <v>32</v>
      </c>
      <c r="E821" s="20" t="s">
        <v>680</v>
      </c>
      <c r="F821" s="17" t="s">
        <v>411</v>
      </c>
      <c r="G821" s="29" t="n">
        <f aca="false">G822</f>
        <v>1698</v>
      </c>
      <c r="H821" s="29" t="n">
        <f aca="false">H822</f>
        <v>1698</v>
      </c>
      <c r="I821" s="29" t="n">
        <f aca="false">I822</f>
        <v>1698</v>
      </c>
    </row>
    <row r="822" customFormat="false" ht="15" hidden="false" customHeight="false" outlineLevel="0" collapsed="false">
      <c r="A822" s="21" t="s">
        <v>412</v>
      </c>
      <c r="B822" s="17" t="s">
        <v>742</v>
      </c>
      <c r="C822" s="17" t="s">
        <v>317</v>
      </c>
      <c r="D822" s="17" t="s">
        <v>32</v>
      </c>
      <c r="E822" s="20" t="s">
        <v>680</v>
      </c>
      <c r="F822" s="17" t="s">
        <v>413</v>
      </c>
      <c r="G822" s="29" t="n">
        <v>1698</v>
      </c>
      <c r="H822" s="29" t="n">
        <v>1698</v>
      </c>
      <c r="I822" s="29" t="n">
        <v>1698</v>
      </c>
    </row>
    <row r="823" customFormat="false" ht="15" hidden="false" customHeight="false" outlineLevel="0" collapsed="false">
      <c r="A823" s="25" t="s">
        <v>681</v>
      </c>
      <c r="B823" s="17" t="s">
        <v>742</v>
      </c>
      <c r="C823" s="17" t="s">
        <v>317</v>
      </c>
      <c r="D823" s="17" t="s">
        <v>46</v>
      </c>
      <c r="E823" s="17"/>
      <c r="F823" s="17"/>
      <c r="G823" s="18" t="n">
        <f aca="false">G824</f>
        <v>12420.2</v>
      </c>
      <c r="H823" s="18" t="n">
        <f aca="false">H824</f>
        <v>11181</v>
      </c>
      <c r="I823" s="18" t="n">
        <f aca="false">I824</f>
        <v>10281</v>
      </c>
    </row>
    <row r="824" customFormat="false" ht="15" hidden="false" customHeight="false" outlineLevel="0" collapsed="false">
      <c r="A824" s="19" t="s">
        <v>665</v>
      </c>
      <c r="B824" s="17" t="s">
        <v>742</v>
      </c>
      <c r="C824" s="17" t="s">
        <v>317</v>
      </c>
      <c r="D824" s="17" t="s">
        <v>46</v>
      </c>
      <c r="E824" s="20" t="s">
        <v>666</v>
      </c>
      <c r="F824" s="17"/>
      <c r="G824" s="18" t="n">
        <f aca="false">G825+G833</f>
        <v>12420.2</v>
      </c>
      <c r="H824" s="18" t="n">
        <f aca="false">H825+H833</f>
        <v>11181</v>
      </c>
      <c r="I824" s="18" t="n">
        <f aca="false">I825+I833</f>
        <v>10281</v>
      </c>
    </row>
    <row r="825" customFormat="false" ht="30" hidden="false" customHeight="false" outlineLevel="0" collapsed="false">
      <c r="A825" s="19" t="s">
        <v>682</v>
      </c>
      <c r="B825" s="17" t="s">
        <v>742</v>
      </c>
      <c r="C825" s="17" t="s">
        <v>317</v>
      </c>
      <c r="D825" s="17" t="s">
        <v>46</v>
      </c>
      <c r="E825" s="20" t="s">
        <v>683</v>
      </c>
      <c r="F825" s="17"/>
      <c r="G825" s="29" t="n">
        <f aca="false">G826</f>
        <v>1320.2</v>
      </c>
      <c r="H825" s="29" t="n">
        <f aca="false">H826</f>
        <v>2406</v>
      </c>
      <c r="I825" s="29" t="n">
        <f aca="false">I826</f>
        <v>2406</v>
      </c>
    </row>
    <row r="826" customFormat="false" ht="75" hidden="false" customHeight="false" outlineLevel="0" collapsed="false">
      <c r="A826" s="55" t="s">
        <v>684</v>
      </c>
      <c r="B826" s="17" t="s">
        <v>742</v>
      </c>
      <c r="C826" s="17" t="s">
        <v>317</v>
      </c>
      <c r="D826" s="17" t="s">
        <v>46</v>
      </c>
      <c r="E826" s="20" t="s">
        <v>685</v>
      </c>
      <c r="F826" s="51"/>
      <c r="G826" s="29" t="n">
        <f aca="false">G827+G830</f>
        <v>1320.2</v>
      </c>
      <c r="H826" s="29" t="n">
        <f aca="false">H827+H830</f>
        <v>2406</v>
      </c>
      <c r="I826" s="29" t="n">
        <f aca="false">I827+I830</f>
        <v>2406</v>
      </c>
    </row>
    <row r="827" customFormat="false" ht="45" hidden="false" customHeight="false" outlineLevel="0" collapsed="false">
      <c r="A827" s="19" t="s">
        <v>686</v>
      </c>
      <c r="B827" s="17" t="s">
        <v>742</v>
      </c>
      <c r="C827" s="17" t="s">
        <v>317</v>
      </c>
      <c r="D827" s="17" t="s">
        <v>46</v>
      </c>
      <c r="E827" s="20" t="s">
        <v>687</v>
      </c>
      <c r="F827" s="51"/>
      <c r="G827" s="29" t="n">
        <f aca="false">G828</f>
        <v>164.5</v>
      </c>
      <c r="H827" s="29" t="n">
        <f aca="false">H828</f>
        <v>2406</v>
      </c>
      <c r="I827" s="29" t="n">
        <f aca="false">I828</f>
        <v>2406</v>
      </c>
    </row>
    <row r="828" customFormat="false" ht="30" hidden="false" customHeight="false" outlineLevel="0" collapsed="false">
      <c r="A828" s="25" t="s">
        <v>166</v>
      </c>
      <c r="B828" s="17" t="s">
        <v>742</v>
      </c>
      <c r="C828" s="17" t="s">
        <v>317</v>
      </c>
      <c r="D828" s="17" t="s">
        <v>46</v>
      </c>
      <c r="E828" s="20" t="s">
        <v>687</v>
      </c>
      <c r="F828" s="17" t="s">
        <v>167</v>
      </c>
      <c r="G828" s="29" t="n">
        <f aca="false">G829</f>
        <v>164.5</v>
      </c>
      <c r="H828" s="29" t="n">
        <f aca="false">H829</f>
        <v>2406</v>
      </c>
      <c r="I828" s="29" t="n">
        <f aca="false">I829</f>
        <v>2406</v>
      </c>
    </row>
    <row r="829" customFormat="false" ht="30" hidden="false" customHeight="false" outlineLevel="0" collapsed="false">
      <c r="A829" s="28" t="s">
        <v>168</v>
      </c>
      <c r="B829" s="17" t="s">
        <v>742</v>
      </c>
      <c r="C829" s="17" t="s">
        <v>317</v>
      </c>
      <c r="D829" s="17" t="s">
        <v>46</v>
      </c>
      <c r="E829" s="20" t="s">
        <v>687</v>
      </c>
      <c r="F829" s="17" t="s">
        <v>169</v>
      </c>
      <c r="G829" s="29" t="n">
        <v>164.5</v>
      </c>
      <c r="H829" s="29" t="n">
        <f aca="false">4406-2000</f>
        <v>2406</v>
      </c>
      <c r="I829" s="29" t="n">
        <f aca="false">4406-2000</f>
        <v>2406</v>
      </c>
    </row>
    <row r="830" customFormat="false" ht="30" hidden="false" customHeight="false" outlineLevel="0" collapsed="false">
      <c r="A830" s="19" t="s">
        <v>688</v>
      </c>
      <c r="B830" s="17" t="s">
        <v>742</v>
      </c>
      <c r="C830" s="17" t="s">
        <v>317</v>
      </c>
      <c r="D830" s="17" t="s">
        <v>46</v>
      </c>
      <c r="E830" s="20" t="s">
        <v>689</v>
      </c>
      <c r="F830" s="51"/>
      <c r="G830" s="29" t="n">
        <f aca="false">G831</f>
        <v>1155.7</v>
      </c>
      <c r="H830" s="29" t="n">
        <f aca="false">H831</f>
        <v>0</v>
      </c>
      <c r="I830" s="29" t="n">
        <f aca="false">I831</f>
        <v>0</v>
      </c>
    </row>
    <row r="831" customFormat="false" ht="30" hidden="false" customHeight="false" outlineLevel="0" collapsed="false">
      <c r="A831" s="25" t="s">
        <v>166</v>
      </c>
      <c r="B831" s="17" t="s">
        <v>742</v>
      </c>
      <c r="C831" s="17" t="s">
        <v>317</v>
      </c>
      <c r="D831" s="17" t="s">
        <v>46</v>
      </c>
      <c r="E831" s="20" t="s">
        <v>689</v>
      </c>
      <c r="F831" s="17" t="s">
        <v>167</v>
      </c>
      <c r="G831" s="29" t="n">
        <f aca="false">G832</f>
        <v>1155.7</v>
      </c>
      <c r="H831" s="29" t="n">
        <f aca="false">H832</f>
        <v>0</v>
      </c>
      <c r="I831" s="29" t="n">
        <f aca="false">I832</f>
        <v>0</v>
      </c>
    </row>
    <row r="832" customFormat="false" ht="30" hidden="false" customHeight="false" outlineLevel="0" collapsed="false">
      <c r="A832" s="28" t="s">
        <v>168</v>
      </c>
      <c r="B832" s="17" t="s">
        <v>742</v>
      </c>
      <c r="C832" s="17" t="s">
        <v>317</v>
      </c>
      <c r="D832" s="17" t="s">
        <v>46</v>
      </c>
      <c r="E832" s="20" t="s">
        <v>689</v>
      </c>
      <c r="F832" s="17" t="s">
        <v>169</v>
      </c>
      <c r="G832" s="29" t="n">
        <f aca="false">204.7+475.5+(2173-1697.5)</f>
        <v>1155.7</v>
      </c>
      <c r="H832" s="29" t="n">
        <v>0</v>
      </c>
      <c r="I832" s="29" t="n">
        <v>0</v>
      </c>
    </row>
    <row r="833" customFormat="false" ht="60" hidden="false" customHeight="false" outlineLevel="0" collapsed="false">
      <c r="A833" s="19" t="s">
        <v>690</v>
      </c>
      <c r="B833" s="17" t="s">
        <v>742</v>
      </c>
      <c r="C833" s="17" t="s">
        <v>317</v>
      </c>
      <c r="D833" s="17" t="s">
        <v>46</v>
      </c>
      <c r="E833" s="20" t="s">
        <v>691</v>
      </c>
      <c r="F833" s="51"/>
      <c r="G833" s="29" t="n">
        <f aca="false">G834</f>
        <v>11100</v>
      </c>
      <c r="H833" s="29" t="n">
        <f aca="false">H834</f>
        <v>8775</v>
      </c>
      <c r="I833" s="29" t="n">
        <f aca="false">I834</f>
        <v>7875</v>
      </c>
    </row>
    <row r="834" customFormat="false" ht="75" hidden="false" customHeight="false" outlineLevel="0" collapsed="false">
      <c r="A834" s="19" t="s">
        <v>692</v>
      </c>
      <c r="B834" s="17" t="s">
        <v>742</v>
      </c>
      <c r="C834" s="17" t="s">
        <v>317</v>
      </c>
      <c r="D834" s="17" t="s">
        <v>46</v>
      </c>
      <c r="E834" s="20" t="s">
        <v>693</v>
      </c>
      <c r="F834" s="51"/>
      <c r="G834" s="29" t="n">
        <f aca="false">G835+G838</f>
        <v>11100</v>
      </c>
      <c r="H834" s="29" t="n">
        <f aca="false">H835+H838</f>
        <v>8775</v>
      </c>
      <c r="I834" s="29" t="n">
        <f aca="false">I835+I838</f>
        <v>7875</v>
      </c>
    </row>
    <row r="835" customFormat="false" ht="90" hidden="false" customHeight="false" outlineLevel="0" collapsed="false">
      <c r="A835" s="19" t="s">
        <v>694</v>
      </c>
      <c r="B835" s="17" t="s">
        <v>742</v>
      </c>
      <c r="C835" s="17" t="s">
        <v>317</v>
      </c>
      <c r="D835" s="17" t="s">
        <v>46</v>
      </c>
      <c r="E835" s="20" t="s">
        <v>695</v>
      </c>
      <c r="F835" s="51"/>
      <c r="G835" s="29" t="n">
        <f aca="false">G836</f>
        <v>10500</v>
      </c>
      <c r="H835" s="29" t="n">
        <f aca="false">H836</f>
        <v>7875</v>
      </c>
      <c r="I835" s="29" t="n">
        <f aca="false">I836</f>
        <v>7875</v>
      </c>
    </row>
    <row r="836" customFormat="false" ht="45" hidden="false" customHeight="false" outlineLevel="0" collapsed="false">
      <c r="A836" s="21" t="s">
        <v>410</v>
      </c>
      <c r="B836" s="17" t="s">
        <v>742</v>
      </c>
      <c r="C836" s="17" t="s">
        <v>317</v>
      </c>
      <c r="D836" s="17" t="s">
        <v>46</v>
      </c>
      <c r="E836" s="20" t="s">
        <v>695</v>
      </c>
      <c r="F836" s="17" t="s">
        <v>411</v>
      </c>
      <c r="G836" s="29" t="n">
        <f aca="false">G837</f>
        <v>10500</v>
      </c>
      <c r="H836" s="29" t="n">
        <f aca="false">H837</f>
        <v>7875</v>
      </c>
      <c r="I836" s="29" t="n">
        <f aca="false">I837</f>
        <v>7875</v>
      </c>
    </row>
    <row r="837" customFormat="false" ht="15" hidden="false" customHeight="false" outlineLevel="0" collapsed="false">
      <c r="A837" s="21" t="s">
        <v>412</v>
      </c>
      <c r="B837" s="17" t="s">
        <v>742</v>
      </c>
      <c r="C837" s="17" t="s">
        <v>317</v>
      </c>
      <c r="D837" s="17" t="s">
        <v>46</v>
      </c>
      <c r="E837" s="20" t="s">
        <v>695</v>
      </c>
      <c r="F837" s="17" t="s">
        <v>413</v>
      </c>
      <c r="G837" s="29" t="n">
        <v>10500</v>
      </c>
      <c r="H837" s="29" t="n">
        <v>7875</v>
      </c>
      <c r="I837" s="29" t="n">
        <v>7875</v>
      </c>
    </row>
    <row r="838" customFormat="false" ht="90" hidden="false" customHeight="false" outlineLevel="0" collapsed="false">
      <c r="A838" s="19" t="s">
        <v>696</v>
      </c>
      <c r="B838" s="17" t="s">
        <v>742</v>
      </c>
      <c r="C838" s="17" t="s">
        <v>317</v>
      </c>
      <c r="D838" s="17" t="s">
        <v>46</v>
      </c>
      <c r="E838" s="20" t="s">
        <v>697</v>
      </c>
      <c r="F838" s="51"/>
      <c r="G838" s="29" t="n">
        <f aca="false">G839</f>
        <v>600</v>
      </c>
      <c r="H838" s="29" t="n">
        <f aca="false">H839</f>
        <v>900</v>
      </c>
      <c r="I838" s="29" t="n">
        <f aca="false">I839</f>
        <v>0</v>
      </c>
    </row>
    <row r="839" customFormat="false" ht="45" hidden="false" customHeight="false" outlineLevel="0" collapsed="false">
      <c r="A839" s="21" t="s">
        <v>410</v>
      </c>
      <c r="B839" s="17" t="s">
        <v>742</v>
      </c>
      <c r="C839" s="17" t="s">
        <v>317</v>
      </c>
      <c r="D839" s="17" t="s">
        <v>46</v>
      </c>
      <c r="E839" s="20" t="s">
        <v>697</v>
      </c>
      <c r="F839" s="51" t="s">
        <v>411</v>
      </c>
      <c r="G839" s="29" t="n">
        <f aca="false">G840</f>
        <v>600</v>
      </c>
      <c r="H839" s="29" t="n">
        <f aca="false">H840</f>
        <v>900</v>
      </c>
      <c r="I839" s="29" t="n">
        <f aca="false">I840</f>
        <v>0</v>
      </c>
    </row>
    <row r="840" customFormat="false" ht="15" hidden="false" customHeight="false" outlineLevel="0" collapsed="false">
      <c r="A840" s="21" t="s">
        <v>412</v>
      </c>
      <c r="B840" s="17" t="s">
        <v>742</v>
      </c>
      <c r="C840" s="17" t="s">
        <v>317</v>
      </c>
      <c r="D840" s="17" t="s">
        <v>46</v>
      </c>
      <c r="E840" s="20" t="s">
        <v>697</v>
      </c>
      <c r="F840" s="51" t="s">
        <v>413</v>
      </c>
      <c r="G840" s="29" t="n">
        <v>600</v>
      </c>
      <c r="H840" s="29" t="n">
        <v>900</v>
      </c>
      <c r="I840" s="29" t="n">
        <v>0</v>
      </c>
    </row>
    <row r="841" customFormat="false" ht="15" hidden="false" customHeight="false" outlineLevel="0" collapsed="false">
      <c r="A841" s="16" t="s">
        <v>698</v>
      </c>
      <c r="B841" s="17" t="s">
        <v>742</v>
      </c>
      <c r="C841" s="17" t="s">
        <v>98</v>
      </c>
      <c r="D841" s="17"/>
      <c r="E841" s="17"/>
      <c r="F841" s="17"/>
      <c r="G841" s="18" t="n">
        <f aca="false">G842+G860</f>
        <v>73186.5</v>
      </c>
      <c r="H841" s="18" t="n">
        <f aca="false">H842+H860</f>
        <v>64924</v>
      </c>
      <c r="I841" s="18" t="n">
        <f aca="false">I842+I860</f>
        <v>70106</v>
      </c>
    </row>
    <row r="842" customFormat="false" ht="15" hidden="false" customHeight="false" outlineLevel="0" collapsed="false">
      <c r="A842" s="25" t="s">
        <v>699</v>
      </c>
      <c r="B842" s="17" t="s">
        <v>742</v>
      </c>
      <c r="C842" s="17" t="s">
        <v>98</v>
      </c>
      <c r="D842" s="17" t="s">
        <v>16</v>
      </c>
      <c r="E842" s="17"/>
      <c r="F842" s="17"/>
      <c r="G842" s="18" t="n">
        <f aca="false">G843+G854</f>
        <v>11502.4</v>
      </c>
      <c r="H842" s="18" t="n">
        <f aca="false">H843+H854</f>
        <v>10535</v>
      </c>
      <c r="I842" s="18" t="n">
        <f aca="false">I843+I854</f>
        <v>11344</v>
      </c>
    </row>
    <row r="843" customFormat="false" ht="15" hidden="false" customHeight="false" outlineLevel="0" collapsed="false">
      <c r="A843" s="19" t="s">
        <v>700</v>
      </c>
      <c r="B843" s="17" t="s">
        <v>742</v>
      </c>
      <c r="C843" s="17" t="s">
        <v>98</v>
      </c>
      <c r="D843" s="17" t="s">
        <v>16</v>
      </c>
      <c r="E843" s="20" t="s">
        <v>701</v>
      </c>
      <c r="F843" s="17"/>
      <c r="G843" s="18" t="n">
        <f aca="false">G844</f>
        <v>10310.2</v>
      </c>
      <c r="H843" s="18" t="n">
        <f aca="false">H844</f>
        <v>10535</v>
      </c>
      <c r="I843" s="18" t="n">
        <f aca="false">I844</f>
        <v>11344</v>
      </c>
    </row>
    <row r="844" customFormat="false" ht="30" hidden="false" customHeight="false" outlineLevel="0" collapsed="false">
      <c r="A844" s="19" t="s">
        <v>702</v>
      </c>
      <c r="B844" s="17" t="s">
        <v>742</v>
      </c>
      <c r="C844" s="17" t="s">
        <v>98</v>
      </c>
      <c r="D844" s="17" t="s">
        <v>16</v>
      </c>
      <c r="E844" s="20" t="s">
        <v>703</v>
      </c>
      <c r="F844" s="17"/>
      <c r="G844" s="18" t="n">
        <f aca="false">G845</f>
        <v>10310.2</v>
      </c>
      <c r="H844" s="18" t="n">
        <f aca="false">H845</f>
        <v>10535</v>
      </c>
      <c r="I844" s="18" t="n">
        <f aca="false">I845</f>
        <v>11344</v>
      </c>
    </row>
    <row r="845" customFormat="false" ht="60" hidden="false" customHeight="false" outlineLevel="0" collapsed="false">
      <c r="A845" s="19" t="s">
        <v>704</v>
      </c>
      <c r="B845" s="17" t="s">
        <v>742</v>
      </c>
      <c r="C845" s="17" t="s">
        <v>98</v>
      </c>
      <c r="D845" s="17" t="s">
        <v>16</v>
      </c>
      <c r="E845" s="20" t="s">
        <v>705</v>
      </c>
      <c r="F845" s="17"/>
      <c r="G845" s="18" t="n">
        <f aca="false">G846+G851</f>
        <v>10310.2</v>
      </c>
      <c r="H845" s="18" t="n">
        <f aca="false">H846+H851</f>
        <v>10535</v>
      </c>
      <c r="I845" s="18" t="n">
        <f aca="false">I846+I851</f>
        <v>11344</v>
      </c>
    </row>
    <row r="846" customFormat="false" ht="45" hidden="false" customHeight="false" outlineLevel="0" collapsed="false">
      <c r="A846" s="22" t="s">
        <v>706</v>
      </c>
      <c r="B846" s="17" t="s">
        <v>742</v>
      </c>
      <c r="C846" s="17" t="s">
        <v>98</v>
      </c>
      <c r="D846" s="17" t="s">
        <v>16</v>
      </c>
      <c r="E846" s="20" t="s">
        <v>707</v>
      </c>
      <c r="F846" s="17"/>
      <c r="G846" s="18" t="n">
        <f aca="false">G847+G849</f>
        <v>2496.9</v>
      </c>
      <c r="H846" s="18" t="n">
        <f aca="false">H847+H849</f>
        <v>2600</v>
      </c>
      <c r="I846" s="18" t="n">
        <f aca="false">I847+I849</f>
        <v>3188</v>
      </c>
    </row>
    <row r="847" customFormat="false" ht="30" hidden="false" customHeight="false" outlineLevel="0" collapsed="false">
      <c r="A847" s="21" t="s">
        <v>41</v>
      </c>
      <c r="B847" s="17" t="s">
        <v>742</v>
      </c>
      <c r="C847" s="17" t="s">
        <v>98</v>
      </c>
      <c r="D847" s="17" t="s">
        <v>16</v>
      </c>
      <c r="E847" s="20" t="s">
        <v>707</v>
      </c>
      <c r="F847" s="17" t="s">
        <v>42</v>
      </c>
      <c r="G847" s="18" t="n">
        <f aca="false">G848</f>
        <v>426</v>
      </c>
      <c r="H847" s="18" t="n">
        <f aca="false">H848</f>
        <v>500</v>
      </c>
      <c r="I847" s="18" t="n">
        <f aca="false">I848</f>
        <v>544</v>
      </c>
    </row>
    <row r="848" customFormat="false" ht="45" hidden="false" customHeight="false" outlineLevel="0" collapsed="false">
      <c r="A848" s="21" t="s">
        <v>43</v>
      </c>
      <c r="B848" s="17" t="s">
        <v>742</v>
      </c>
      <c r="C848" s="17" t="s">
        <v>98</v>
      </c>
      <c r="D848" s="17" t="s">
        <v>16</v>
      </c>
      <c r="E848" s="20" t="s">
        <v>707</v>
      </c>
      <c r="F848" s="17" t="s">
        <v>44</v>
      </c>
      <c r="G848" s="18" t="n">
        <v>426</v>
      </c>
      <c r="H848" s="18" t="n">
        <f aca="false">1000-500</f>
        <v>500</v>
      </c>
      <c r="I848" s="18" t="n">
        <f aca="false">1044-500</f>
        <v>544</v>
      </c>
    </row>
    <row r="849" customFormat="false" ht="45" hidden="false" customHeight="false" outlineLevel="0" collapsed="false">
      <c r="A849" s="21" t="s">
        <v>137</v>
      </c>
      <c r="B849" s="17" t="s">
        <v>742</v>
      </c>
      <c r="C849" s="17" t="s">
        <v>98</v>
      </c>
      <c r="D849" s="17" t="s">
        <v>16</v>
      </c>
      <c r="E849" s="20" t="s">
        <v>707</v>
      </c>
      <c r="F849" s="17" t="s">
        <v>138</v>
      </c>
      <c r="G849" s="18" t="n">
        <f aca="false">G850</f>
        <v>2070.9</v>
      </c>
      <c r="H849" s="18" t="n">
        <f aca="false">H850</f>
        <v>2100</v>
      </c>
      <c r="I849" s="18" t="n">
        <f aca="false">I850</f>
        <v>2644</v>
      </c>
    </row>
    <row r="850" customFormat="false" ht="15" hidden="false" customHeight="false" outlineLevel="0" collapsed="false">
      <c r="A850" s="21" t="s">
        <v>139</v>
      </c>
      <c r="B850" s="17" t="s">
        <v>742</v>
      </c>
      <c r="C850" s="17" t="s">
        <v>98</v>
      </c>
      <c r="D850" s="17" t="s">
        <v>16</v>
      </c>
      <c r="E850" s="20" t="s">
        <v>707</v>
      </c>
      <c r="F850" s="17" t="s">
        <v>140</v>
      </c>
      <c r="G850" s="18" t="n">
        <v>2070.9</v>
      </c>
      <c r="H850" s="18" t="n">
        <v>2100</v>
      </c>
      <c r="I850" s="18" t="n">
        <v>2644</v>
      </c>
    </row>
    <row r="851" customFormat="false" ht="45" hidden="false" customHeight="false" outlineLevel="0" collapsed="false">
      <c r="A851" s="21" t="s">
        <v>708</v>
      </c>
      <c r="B851" s="17" t="s">
        <v>742</v>
      </c>
      <c r="C851" s="17" t="s">
        <v>98</v>
      </c>
      <c r="D851" s="17" t="s">
        <v>16</v>
      </c>
      <c r="E851" s="20" t="s">
        <v>709</v>
      </c>
      <c r="F851" s="17"/>
      <c r="G851" s="18" t="n">
        <f aca="false">G852</f>
        <v>7813.3</v>
      </c>
      <c r="H851" s="18" t="n">
        <f aca="false">H852</f>
        <v>7935</v>
      </c>
      <c r="I851" s="18" t="n">
        <f aca="false">I852</f>
        <v>8156</v>
      </c>
    </row>
    <row r="852" customFormat="false" ht="45" hidden="false" customHeight="false" outlineLevel="0" collapsed="false">
      <c r="A852" s="21" t="s">
        <v>137</v>
      </c>
      <c r="B852" s="17" t="s">
        <v>742</v>
      </c>
      <c r="C852" s="17" t="s">
        <v>98</v>
      </c>
      <c r="D852" s="17" t="s">
        <v>16</v>
      </c>
      <c r="E852" s="20" t="s">
        <v>709</v>
      </c>
      <c r="F852" s="17" t="s">
        <v>138</v>
      </c>
      <c r="G852" s="18" t="n">
        <f aca="false">G853</f>
        <v>7813.3</v>
      </c>
      <c r="H852" s="18" t="n">
        <f aca="false">H853</f>
        <v>7935</v>
      </c>
      <c r="I852" s="18" t="n">
        <f aca="false">I853</f>
        <v>8156</v>
      </c>
    </row>
    <row r="853" customFormat="false" ht="15" hidden="false" customHeight="false" outlineLevel="0" collapsed="false">
      <c r="A853" s="21" t="s">
        <v>139</v>
      </c>
      <c r="B853" s="17" t="s">
        <v>742</v>
      </c>
      <c r="C853" s="17" t="s">
        <v>98</v>
      </c>
      <c r="D853" s="17" t="s">
        <v>16</v>
      </c>
      <c r="E853" s="20" t="s">
        <v>709</v>
      </c>
      <c r="F853" s="17" t="s">
        <v>140</v>
      </c>
      <c r="G853" s="18" t="n">
        <v>7813.3</v>
      </c>
      <c r="H853" s="18" t="n">
        <v>7935</v>
      </c>
      <c r="I853" s="18" t="n">
        <v>8156</v>
      </c>
    </row>
    <row r="854" customFormat="false" ht="15" hidden="false" customHeight="false" outlineLevel="0" collapsed="false">
      <c r="A854" s="19" t="s">
        <v>81</v>
      </c>
      <c r="B854" s="17" t="s">
        <v>742</v>
      </c>
      <c r="C854" s="17" t="s">
        <v>98</v>
      </c>
      <c r="D854" s="17" t="s">
        <v>16</v>
      </c>
      <c r="E854" s="20" t="s">
        <v>82</v>
      </c>
      <c r="F854" s="17"/>
      <c r="G854" s="18" t="n">
        <f aca="false">G855</f>
        <v>1192.2</v>
      </c>
      <c r="H854" s="18" t="n">
        <f aca="false">H855</f>
        <v>0</v>
      </c>
      <c r="I854" s="18" t="n">
        <f aca="false">I855</f>
        <v>0</v>
      </c>
    </row>
    <row r="855" customFormat="false" ht="15" hidden="false" customHeight="false" outlineLevel="0" collapsed="false">
      <c r="A855" s="19" t="s">
        <v>83</v>
      </c>
      <c r="B855" s="17" t="s">
        <v>742</v>
      </c>
      <c r="C855" s="17" t="s">
        <v>98</v>
      </c>
      <c r="D855" s="17" t="s">
        <v>16</v>
      </c>
      <c r="E855" s="20" t="s">
        <v>84</v>
      </c>
      <c r="F855" s="17"/>
      <c r="G855" s="18" t="n">
        <f aca="false">G858+G856</f>
        <v>1192.2</v>
      </c>
      <c r="H855" s="18" t="n">
        <f aca="false">H858+H856</f>
        <v>0</v>
      </c>
      <c r="I855" s="18" t="n">
        <f aca="false">I858+I856</f>
        <v>0</v>
      </c>
    </row>
    <row r="856" customFormat="false" ht="30" hidden="false" customHeight="false" outlineLevel="0" collapsed="false">
      <c r="A856" s="21" t="s">
        <v>41</v>
      </c>
      <c r="B856" s="17" t="s">
        <v>742</v>
      </c>
      <c r="C856" s="17" t="s">
        <v>98</v>
      </c>
      <c r="D856" s="17" t="s">
        <v>16</v>
      </c>
      <c r="E856" s="20" t="s">
        <v>84</v>
      </c>
      <c r="F856" s="17" t="s">
        <v>42</v>
      </c>
      <c r="G856" s="18" t="n">
        <f aca="false">G857</f>
        <v>244.3</v>
      </c>
      <c r="H856" s="18" t="n">
        <f aca="false">H857</f>
        <v>0</v>
      </c>
      <c r="I856" s="18" t="n">
        <f aca="false">I857</f>
        <v>0</v>
      </c>
    </row>
    <row r="857" customFormat="false" ht="45" hidden="false" customHeight="false" outlineLevel="0" collapsed="false">
      <c r="A857" s="21" t="s">
        <v>43</v>
      </c>
      <c r="B857" s="17" t="s">
        <v>742</v>
      </c>
      <c r="C857" s="17" t="s">
        <v>98</v>
      </c>
      <c r="D857" s="17" t="s">
        <v>16</v>
      </c>
      <c r="E857" s="20" t="s">
        <v>84</v>
      </c>
      <c r="F857" s="17" t="s">
        <v>44</v>
      </c>
      <c r="G857" s="18" t="n">
        <v>244.3</v>
      </c>
      <c r="H857" s="18" t="n">
        <v>0</v>
      </c>
      <c r="I857" s="18" t="n">
        <v>0</v>
      </c>
    </row>
    <row r="858" customFormat="false" ht="45" hidden="false" customHeight="false" outlineLevel="0" collapsed="false">
      <c r="A858" s="21" t="s">
        <v>410</v>
      </c>
      <c r="B858" s="17" t="s">
        <v>742</v>
      </c>
      <c r="C858" s="17" t="s">
        <v>98</v>
      </c>
      <c r="D858" s="17" t="s">
        <v>16</v>
      </c>
      <c r="E858" s="20" t="s">
        <v>84</v>
      </c>
      <c r="F858" s="17" t="s">
        <v>411</v>
      </c>
      <c r="G858" s="18" t="n">
        <f aca="false">G859</f>
        <v>947.9</v>
      </c>
      <c r="H858" s="18" t="n">
        <f aca="false">H859</f>
        <v>0</v>
      </c>
      <c r="I858" s="18" t="n">
        <f aca="false">I859</f>
        <v>0</v>
      </c>
    </row>
    <row r="859" customFormat="false" ht="15" hidden="false" customHeight="false" outlineLevel="0" collapsed="false">
      <c r="A859" s="21" t="s">
        <v>412</v>
      </c>
      <c r="B859" s="17" t="s">
        <v>742</v>
      </c>
      <c r="C859" s="17" t="s">
        <v>98</v>
      </c>
      <c r="D859" s="17" t="s">
        <v>16</v>
      </c>
      <c r="E859" s="20" t="s">
        <v>84</v>
      </c>
      <c r="F859" s="17" t="s">
        <v>413</v>
      </c>
      <c r="G859" s="18" t="n">
        <f aca="false">861.9+86</f>
        <v>947.9</v>
      </c>
      <c r="H859" s="18" t="n">
        <v>0</v>
      </c>
      <c r="I859" s="18" t="n">
        <v>0</v>
      </c>
    </row>
    <row r="860" customFormat="false" ht="15" hidden="false" customHeight="false" outlineLevel="0" collapsed="false">
      <c r="A860" s="21" t="s">
        <v>710</v>
      </c>
      <c r="B860" s="17" t="s">
        <v>742</v>
      </c>
      <c r="C860" s="17" t="s">
        <v>98</v>
      </c>
      <c r="D860" s="17" t="s">
        <v>32</v>
      </c>
      <c r="E860" s="17"/>
      <c r="F860" s="17"/>
      <c r="G860" s="18" t="n">
        <f aca="false">G861+G870+G886+G892</f>
        <v>61684.1</v>
      </c>
      <c r="H860" s="18" t="n">
        <f aca="false">H861+H870+H886+H892</f>
        <v>54389</v>
      </c>
      <c r="I860" s="18" t="n">
        <f aca="false">I861+I870+I886+I892</f>
        <v>58762</v>
      </c>
    </row>
    <row r="861" customFormat="false" ht="15" hidden="false" customHeight="false" outlineLevel="0" collapsed="false">
      <c r="A861" s="19" t="s">
        <v>700</v>
      </c>
      <c r="B861" s="17" t="s">
        <v>742</v>
      </c>
      <c r="C861" s="17" t="s">
        <v>98</v>
      </c>
      <c r="D861" s="17" t="s">
        <v>32</v>
      </c>
      <c r="E861" s="20" t="s">
        <v>701</v>
      </c>
      <c r="F861" s="17"/>
      <c r="G861" s="18" t="n">
        <f aca="false">G862</f>
        <v>56909.8</v>
      </c>
      <c r="H861" s="18" t="n">
        <f aca="false">H862</f>
        <v>54159</v>
      </c>
      <c r="I861" s="18" t="n">
        <f aca="false">I862</f>
        <v>58552</v>
      </c>
    </row>
    <row r="862" customFormat="false" ht="15" hidden="false" customHeight="false" outlineLevel="0" collapsed="false">
      <c r="A862" s="19" t="s">
        <v>711</v>
      </c>
      <c r="B862" s="17" t="s">
        <v>742</v>
      </c>
      <c r="C862" s="17" t="s">
        <v>98</v>
      </c>
      <c r="D862" s="17" t="s">
        <v>32</v>
      </c>
      <c r="E862" s="20" t="s">
        <v>712</v>
      </c>
      <c r="F862" s="17"/>
      <c r="G862" s="18" t="n">
        <f aca="false">G863</f>
        <v>56909.8</v>
      </c>
      <c r="H862" s="18" t="n">
        <f aca="false">H863</f>
        <v>54159</v>
      </c>
      <c r="I862" s="18" t="n">
        <f aca="false">I863</f>
        <v>58552</v>
      </c>
    </row>
    <row r="863" customFormat="false" ht="30" hidden="false" customHeight="false" outlineLevel="0" collapsed="false">
      <c r="A863" s="19" t="s">
        <v>713</v>
      </c>
      <c r="B863" s="17" t="s">
        <v>742</v>
      </c>
      <c r="C863" s="17" t="s">
        <v>98</v>
      </c>
      <c r="D863" s="17" t="s">
        <v>32</v>
      </c>
      <c r="E863" s="20" t="s">
        <v>714</v>
      </c>
      <c r="F863" s="24"/>
      <c r="G863" s="18" t="n">
        <f aca="false">G864+G867</f>
        <v>56909.8</v>
      </c>
      <c r="H863" s="18" t="n">
        <f aca="false">H864+H867</f>
        <v>54159</v>
      </c>
      <c r="I863" s="18" t="n">
        <f aca="false">I864+I867</f>
        <v>58552</v>
      </c>
    </row>
    <row r="864" customFormat="false" ht="30" hidden="false" customHeight="false" outlineLevel="0" collapsed="false">
      <c r="A864" s="22" t="s">
        <v>715</v>
      </c>
      <c r="B864" s="17" t="s">
        <v>742</v>
      </c>
      <c r="C864" s="17" t="s">
        <v>98</v>
      </c>
      <c r="D864" s="17" t="s">
        <v>32</v>
      </c>
      <c r="E864" s="20" t="s">
        <v>716</v>
      </c>
      <c r="F864" s="24"/>
      <c r="G864" s="18" t="n">
        <f aca="false">G865</f>
        <v>0</v>
      </c>
      <c r="H864" s="18" t="n">
        <f aca="false">H865</f>
        <v>500</v>
      </c>
      <c r="I864" s="18" t="n">
        <f aca="false">I865</f>
        <v>800</v>
      </c>
    </row>
    <row r="865" customFormat="false" ht="45" hidden="false" customHeight="false" outlineLevel="0" collapsed="false">
      <c r="A865" s="21" t="s">
        <v>137</v>
      </c>
      <c r="B865" s="17" t="s">
        <v>742</v>
      </c>
      <c r="C865" s="17" t="s">
        <v>98</v>
      </c>
      <c r="D865" s="17" t="s">
        <v>32</v>
      </c>
      <c r="E865" s="20" t="s">
        <v>716</v>
      </c>
      <c r="F865" s="24" t="n">
        <v>600</v>
      </c>
      <c r="G865" s="18" t="n">
        <f aca="false">G866</f>
        <v>0</v>
      </c>
      <c r="H865" s="18" t="n">
        <f aca="false">H866</f>
        <v>500</v>
      </c>
      <c r="I865" s="18" t="n">
        <f aca="false">I866</f>
        <v>800</v>
      </c>
    </row>
    <row r="866" customFormat="false" ht="15" hidden="false" customHeight="false" outlineLevel="0" collapsed="false">
      <c r="A866" s="21" t="s">
        <v>139</v>
      </c>
      <c r="B866" s="17" t="s">
        <v>742</v>
      </c>
      <c r="C866" s="17" t="s">
        <v>98</v>
      </c>
      <c r="D866" s="17" t="s">
        <v>32</v>
      </c>
      <c r="E866" s="20" t="s">
        <v>716</v>
      </c>
      <c r="F866" s="24" t="n">
        <v>610</v>
      </c>
      <c r="G866" s="18" t="n">
        <v>0</v>
      </c>
      <c r="H866" s="18" t="n">
        <f aca="false">1500-1000</f>
        <v>500</v>
      </c>
      <c r="I866" s="18" t="n">
        <f aca="false">1500-700</f>
        <v>800</v>
      </c>
    </row>
    <row r="867" customFormat="false" ht="45" hidden="false" customHeight="false" outlineLevel="0" collapsed="false">
      <c r="A867" s="22" t="s">
        <v>717</v>
      </c>
      <c r="B867" s="17" t="s">
        <v>742</v>
      </c>
      <c r="C867" s="17" t="s">
        <v>98</v>
      </c>
      <c r="D867" s="17" t="s">
        <v>32</v>
      </c>
      <c r="E867" s="20" t="s">
        <v>718</v>
      </c>
      <c r="F867" s="24"/>
      <c r="G867" s="18" t="n">
        <f aca="false">G868</f>
        <v>56909.8</v>
      </c>
      <c r="H867" s="18" t="n">
        <f aca="false">H868</f>
        <v>53659</v>
      </c>
      <c r="I867" s="18" t="n">
        <f aca="false">I868</f>
        <v>57752</v>
      </c>
    </row>
    <row r="868" customFormat="false" ht="45" hidden="false" customHeight="false" outlineLevel="0" collapsed="false">
      <c r="A868" s="21" t="s">
        <v>137</v>
      </c>
      <c r="B868" s="17" t="s">
        <v>742</v>
      </c>
      <c r="C868" s="17" t="s">
        <v>98</v>
      </c>
      <c r="D868" s="17" t="s">
        <v>32</v>
      </c>
      <c r="E868" s="20" t="s">
        <v>718</v>
      </c>
      <c r="F868" s="24" t="n">
        <v>600</v>
      </c>
      <c r="G868" s="18" t="n">
        <f aca="false">G869</f>
        <v>56909.8</v>
      </c>
      <c r="H868" s="18" t="n">
        <f aca="false">H869</f>
        <v>53659</v>
      </c>
      <c r="I868" s="18" t="n">
        <f aca="false">I869</f>
        <v>57752</v>
      </c>
    </row>
    <row r="869" customFormat="false" ht="15" hidden="false" customHeight="false" outlineLevel="0" collapsed="false">
      <c r="A869" s="21" t="s">
        <v>139</v>
      </c>
      <c r="B869" s="17" t="s">
        <v>742</v>
      </c>
      <c r="C869" s="17" t="s">
        <v>98</v>
      </c>
      <c r="D869" s="17" t="s">
        <v>32</v>
      </c>
      <c r="E869" s="20" t="s">
        <v>718</v>
      </c>
      <c r="F869" s="24" t="n">
        <v>610</v>
      </c>
      <c r="G869" s="18" t="n">
        <v>56909.8</v>
      </c>
      <c r="H869" s="18" t="n">
        <f aca="false">108694-45000-10035</f>
        <v>53659</v>
      </c>
      <c r="I869" s="18" t="n">
        <f aca="false">103552-35000-10800</f>
        <v>57752</v>
      </c>
    </row>
    <row r="870" customFormat="false" ht="45" hidden="false" customHeight="false" outlineLevel="0" collapsed="false">
      <c r="A870" s="19" t="s">
        <v>129</v>
      </c>
      <c r="B870" s="17" t="s">
        <v>742</v>
      </c>
      <c r="C870" s="17" t="s">
        <v>98</v>
      </c>
      <c r="D870" s="17" t="s">
        <v>32</v>
      </c>
      <c r="E870" s="20" t="s">
        <v>130</v>
      </c>
      <c r="F870" s="17"/>
      <c r="G870" s="18" t="n">
        <f aca="false">G876+G881+G871</f>
        <v>225</v>
      </c>
      <c r="H870" s="18" t="n">
        <f aca="false">H876+H881+H871</f>
        <v>230</v>
      </c>
      <c r="I870" s="18" t="n">
        <f aca="false">I876+I881+I871</f>
        <v>210</v>
      </c>
    </row>
    <row r="871" customFormat="false" ht="30" hidden="false" customHeight="false" outlineLevel="0" collapsed="false">
      <c r="A871" s="19" t="s">
        <v>131</v>
      </c>
      <c r="B871" s="17" t="s">
        <v>742</v>
      </c>
      <c r="C871" s="17" t="s">
        <v>98</v>
      </c>
      <c r="D871" s="17" t="s">
        <v>32</v>
      </c>
      <c r="E871" s="20" t="s">
        <v>132</v>
      </c>
      <c r="F871" s="17"/>
      <c r="G871" s="18" t="n">
        <f aca="false">G872</f>
        <v>70</v>
      </c>
      <c r="H871" s="18" t="n">
        <f aca="false">H872</f>
        <v>70</v>
      </c>
      <c r="I871" s="18" t="n">
        <f aca="false">I872</f>
        <v>50</v>
      </c>
    </row>
    <row r="872" customFormat="false" ht="75" hidden="false" customHeight="false" outlineLevel="0" collapsed="false">
      <c r="A872" s="23" t="s">
        <v>229</v>
      </c>
      <c r="B872" s="17" t="s">
        <v>742</v>
      </c>
      <c r="C872" s="17" t="s">
        <v>98</v>
      </c>
      <c r="D872" s="17" t="s">
        <v>32</v>
      </c>
      <c r="E872" s="20" t="s">
        <v>134</v>
      </c>
      <c r="F872" s="17"/>
      <c r="G872" s="18" t="n">
        <f aca="false">G873</f>
        <v>70</v>
      </c>
      <c r="H872" s="18" t="n">
        <f aca="false">H873</f>
        <v>70</v>
      </c>
      <c r="I872" s="18" t="n">
        <f aca="false">I873</f>
        <v>50</v>
      </c>
    </row>
    <row r="873" customFormat="false" ht="90" hidden="false" customHeight="false" outlineLevel="0" collapsed="false">
      <c r="A873" s="19" t="s">
        <v>230</v>
      </c>
      <c r="B873" s="17" t="s">
        <v>742</v>
      </c>
      <c r="C873" s="17" t="s">
        <v>98</v>
      </c>
      <c r="D873" s="17" t="s">
        <v>32</v>
      </c>
      <c r="E873" s="20" t="s">
        <v>231</v>
      </c>
      <c r="F873" s="17"/>
      <c r="G873" s="18" t="n">
        <f aca="false">G874</f>
        <v>70</v>
      </c>
      <c r="H873" s="18" t="n">
        <f aca="false">H874</f>
        <v>70</v>
      </c>
      <c r="I873" s="18" t="n">
        <f aca="false">I874</f>
        <v>50</v>
      </c>
    </row>
    <row r="874" customFormat="false" ht="45" hidden="false" customHeight="false" outlineLevel="0" collapsed="false">
      <c r="A874" s="21" t="s">
        <v>137</v>
      </c>
      <c r="B874" s="17" t="s">
        <v>742</v>
      </c>
      <c r="C874" s="17" t="s">
        <v>98</v>
      </c>
      <c r="D874" s="17" t="s">
        <v>32</v>
      </c>
      <c r="E874" s="20" t="s">
        <v>231</v>
      </c>
      <c r="F874" s="17" t="s">
        <v>138</v>
      </c>
      <c r="G874" s="18" t="n">
        <f aca="false">G875</f>
        <v>70</v>
      </c>
      <c r="H874" s="18" t="n">
        <f aca="false">H875</f>
        <v>70</v>
      </c>
      <c r="I874" s="18" t="n">
        <f aca="false">I875</f>
        <v>50</v>
      </c>
    </row>
    <row r="875" customFormat="false" ht="15" hidden="false" customHeight="false" outlineLevel="0" collapsed="false">
      <c r="A875" s="21" t="s">
        <v>139</v>
      </c>
      <c r="B875" s="17" t="s">
        <v>742</v>
      </c>
      <c r="C875" s="17" t="s">
        <v>98</v>
      </c>
      <c r="D875" s="17" t="s">
        <v>32</v>
      </c>
      <c r="E875" s="20" t="s">
        <v>231</v>
      </c>
      <c r="F875" s="17" t="s">
        <v>140</v>
      </c>
      <c r="G875" s="18" t="n">
        <v>70</v>
      </c>
      <c r="H875" s="18" t="n">
        <v>70</v>
      </c>
      <c r="I875" s="18" t="n">
        <v>50</v>
      </c>
    </row>
    <row r="876" customFormat="false" ht="30" hidden="false" customHeight="false" outlineLevel="0" collapsed="false">
      <c r="A876" s="19" t="s">
        <v>252</v>
      </c>
      <c r="B876" s="17" t="s">
        <v>742</v>
      </c>
      <c r="C876" s="17" t="s">
        <v>98</v>
      </c>
      <c r="D876" s="17" t="s">
        <v>32</v>
      </c>
      <c r="E876" s="20" t="s">
        <v>253</v>
      </c>
      <c r="F876" s="17"/>
      <c r="G876" s="18" t="n">
        <f aca="false">G877</f>
        <v>140</v>
      </c>
      <c r="H876" s="18" t="n">
        <f aca="false">H877</f>
        <v>140</v>
      </c>
      <c r="I876" s="18" t="n">
        <f aca="false">I877</f>
        <v>140</v>
      </c>
    </row>
    <row r="877" customFormat="false" ht="30" hidden="false" customHeight="false" outlineLevel="0" collapsed="false">
      <c r="A877" s="23" t="s">
        <v>254</v>
      </c>
      <c r="B877" s="17" t="s">
        <v>742</v>
      </c>
      <c r="C877" s="17" t="s">
        <v>98</v>
      </c>
      <c r="D877" s="17" t="s">
        <v>32</v>
      </c>
      <c r="E877" s="20" t="s">
        <v>255</v>
      </c>
      <c r="F877" s="17"/>
      <c r="G877" s="18" t="n">
        <f aca="false">G878</f>
        <v>140</v>
      </c>
      <c r="H877" s="18" t="n">
        <f aca="false">H878</f>
        <v>140</v>
      </c>
      <c r="I877" s="18" t="n">
        <f aca="false">I878</f>
        <v>140</v>
      </c>
    </row>
    <row r="878" customFormat="false" ht="30" hidden="false" customHeight="false" outlineLevel="0" collapsed="false">
      <c r="A878" s="27" t="s">
        <v>256</v>
      </c>
      <c r="B878" s="17" t="s">
        <v>742</v>
      </c>
      <c r="C878" s="17" t="s">
        <v>98</v>
      </c>
      <c r="D878" s="17" t="s">
        <v>32</v>
      </c>
      <c r="E878" s="20" t="s">
        <v>257</v>
      </c>
      <c r="F878" s="17"/>
      <c r="G878" s="18" t="n">
        <f aca="false">G879</f>
        <v>140</v>
      </c>
      <c r="H878" s="18" t="n">
        <f aca="false">H879</f>
        <v>140</v>
      </c>
      <c r="I878" s="18" t="n">
        <f aca="false">I879</f>
        <v>140</v>
      </c>
    </row>
    <row r="879" customFormat="false" ht="45" hidden="false" customHeight="false" outlineLevel="0" collapsed="false">
      <c r="A879" s="21" t="s">
        <v>137</v>
      </c>
      <c r="B879" s="17" t="s">
        <v>742</v>
      </c>
      <c r="C879" s="17" t="s">
        <v>98</v>
      </c>
      <c r="D879" s="17" t="s">
        <v>32</v>
      </c>
      <c r="E879" s="20" t="s">
        <v>257</v>
      </c>
      <c r="F879" s="17" t="s">
        <v>138</v>
      </c>
      <c r="G879" s="18" t="n">
        <f aca="false">G880</f>
        <v>140</v>
      </c>
      <c r="H879" s="18" t="n">
        <f aca="false">H880</f>
        <v>140</v>
      </c>
      <c r="I879" s="18" t="n">
        <f aca="false">I880</f>
        <v>140</v>
      </c>
    </row>
    <row r="880" customFormat="false" ht="15" hidden="false" customHeight="false" outlineLevel="0" collapsed="false">
      <c r="A880" s="21" t="s">
        <v>139</v>
      </c>
      <c r="B880" s="17" t="s">
        <v>742</v>
      </c>
      <c r="C880" s="17" t="s">
        <v>98</v>
      </c>
      <c r="D880" s="17" t="s">
        <v>32</v>
      </c>
      <c r="E880" s="20" t="s">
        <v>257</v>
      </c>
      <c r="F880" s="17" t="s">
        <v>140</v>
      </c>
      <c r="G880" s="18" t="n">
        <v>140</v>
      </c>
      <c r="H880" s="18" t="n">
        <v>140</v>
      </c>
      <c r="I880" s="18" t="n">
        <v>140</v>
      </c>
    </row>
    <row r="881" customFormat="false" ht="30" hidden="false" customHeight="false" outlineLevel="0" collapsed="false">
      <c r="A881" s="19" t="s">
        <v>217</v>
      </c>
      <c r="B881" s="17" t="s">
        <v>742</v>
      </c>
      <c r="C881" s="17" t="s">
        <v>98</v>
      </c>
      <c r="D881" s="17" t="s">
        <v>32</v>
      </c>
      <c r="E881" s="20" t="s">
        <v>218</v>
      </c>
      <c r="F881" s="17"/>
      <c r="G881" s="18" t="n">
        <f aca="false">G882</f>
        <v>15</v>
      </c>
      <c r="H881" s="18" t="n">
        <f aca="false">H882</f>
        <v>20</v>
      </c>
      <c r="I881" s="18" t="n">
        <f aca="false">I882</f>
        <v>20</v>
      </c>
    </row>
    <row r="882" customFormat="false" ht="75" hidden="false" customHeight="false" outlineLevel="0" collapsed="false">
      <c r="A882" s="23" t="s">
        <v>219</v>
      </c>
      <c r="B882" s="17" t="s">
        <v>742</v>
      </c>
      <c r="C882" s="17" t="s">
        <v>98</v>
      </c>
      <c r="D882" s="17" t="s">
        <v>32</v>
      </c>
      <c r="E882" s="20" t="s">
        <v>220</v>
      </c>
      <c r="F882" s="17"/>
      <c r="G882" s="18" t="n">
        <f aca="false">G883</f>
        <v>15</v>
      </c>
      <c r="H882" s="18" t="n">
        <f aca="false">H883</f>
        <v>20</v>
      </c>
      <c r="I882" s="18" t="n">
        <f aca="false">I883</f>
        <v>20</v>
      </c>
    </row>
    <row r="883" customFormat="false" ht="45" hidden="false" customHeight="false" outlineLevel="0" collapsed="false">
      <c r="A883" s="23" t="s">
        <v>221</v>
      </c>
      <c r="B883" s="17" t="s">
        <v>742</v>
      </c>
      <c r="C883" s="17" t="s">
        <v>98</v>
      </c>
      <c r="D883" s="17" t="s">
        <v>32</v>
      </c>
      <c r="E883" s="20" t="s">
        <v>222</v>
      </c>
      <c r="F883" s="17"/>
      <c r="G883" s="18" t="n">
        <f aca="false">G884</f>
        <v>15</v>
      </c>
      <c r="H883" s="18" t="n">
        <f aca="false">H884</f>
        <v>20</v>
      </c>
      <c r="I883" s="18" t="n">
        <f aca="false">I884</f>
        <v>20</v>
      </c>
    </row>
    <row r="884" customFormat="false" ht="45" hidden="false" customHeight="false" outlineLevel="0" collapsed="false">
      <c r="A884" s="21" t="s">
        <v>137</v>
      </c>
      <c r="B884" s="17" t="s">
        <v>742</v>
      </c>
      <c r="C884" s="17" t="s">
        <v>98</v>
      </c>
      <c r="D884" s="17" t="s">
        <v>32</v>
      </c>
      <c r="E884" s="20" t="s">
        <v>222</v>
      </c>
      <c r="F884" s="17" t="s">
        <v>138</v>
      </c>
      <c r="G884" s="18" t="n">
        <f aca="false">G885</f>
        <v>15</v>
      </c>
      <c r="H884" s="18" t="n">
        <f aca="false">H885</f>
        <v>20</v>
      </c>
      <c r="I884" s="18" t="n">
        <f aca="false">I885</f>
        <v>20</v>
      </c>
    </row>
    <row r="885" customFormat="false" ht="15" hidden="false" customHeight="false" outlineLevel="0" collapsed="false">
      <c r="A885" s="21" t="s">
        <v>139</v>
      </c>
      <c r="B885" s="17" t="s">
        <v>742</v>
      </c>
      <c r="C885" s="17" t="s">
        <v>98</v>
      </c>
      <c r="D885" s="17" t="s">
        <v>32</v>
      </c>
      <c r="E885" s="20" t="s">
        <v>222</v>
      </c>
      <c r="F885" s="17" t="s">
        <v>140</v>
      </c>
      <c r="G885" s="18" t="n">
        <v>15</v>
      </c>
      <c r="H885" s="18" t="n">
        <f aca="false">35-15</f>
        <v>20</v>
      </c>
      <c r="I885" s="18" t="n">
        <f aca="false">35-15</f>
        <v>20</v>
      </c>
    </row>
    <row r="886" customFormat="false" ht="30" hidden="false" customHeight="false" outlineLevel="0" collapsed="false">
      <c r="A886" s="19" t="s">
        <v>55</v>
      </c>
      <c r="B886" s="17" t="s">
        <v>742</v>
      </c>
      <c r="C886" s="17" t="s">
        <v>98</v>
      </c>
      <c r="D886" s="17" t="s">
        <v>32</v>
      </c>
      <c r="E886" s="20" t="s">
        <v>56</v>
      </c>
      <c r="F886" s="17"/>
      <c r="G886" s="18" t="n">
        <f aca="false">G887</f>
        <v>4157</v>
      </c>
      <c r="H886" s="18" t="n">
        <f aca="false">H887</f>
        <v>0</v>
      </c>
      <c r="I886" s="18" t="n">
        <f aca="false">I887</f>
        <v>0</v>
      </c>
    </row>
    <row r="887" customFormat="false" ht="15" hidden="false" customHeight="false" outlineLevel="0" collapsed="false">
      <c r="A887" s="19" t="s">
        <v>57</v>
      </c>
      <c r="B887" s="17" t="s">
        <v>742</v>
      </c>
      <c r="C887" s="17" t="s">
        <v>98</v>
      </c>
      <c r="D887" s="17" t="s">
        <v>32</v>
      </c>
      <c r="E887" s="20" t="s">
        <v>58</v>
      </c>
      <c r="F887" s="17"/>
      <c r="G887" s="18" t="n">
        <f aca="false">G888</f>
        <v>4157</v>
      </c>
      <c r="H887" s="18" t="n">
        <f aca="false">H888</f>
        <v>0</v>
      </c>
      <c r="I887" s="18" t="n">
        <f aca="false">I888</f>
        <v>0</v>
      </c>
    </row>
    <row r="888" customFormat="false" ht="60" hidden="false" customHeight="false" outlineLevel="0" collapsed="false">
      <c r="A888" s="23" t="s">
        <v>59</v>
      </c>
      <c r="B888" s="17" t="s">
        <v>742</v>
      </c>
      <c r="C888" s="17" t="s">
        <v>98</v>
      </c>
      <c r="D888" s="17" t="s">
        <v>32</v>
      </c>
      <c r="E888" s="20" t="s">
        <v>60</v>
      </c>
      <c r="F888" s="17"/>
      <c r="G888" s="18" t="n">
        <f aca="false">G889</f>
        <v>4157</v>
      </c>
      <c r="H888" s="18" t="n">
        <f aca="false">H889</f>
        <v>0</v>
      </c>
      <c r="I888" s="18" t="n">
        <f aca="false">I889</f>
        <v>0</v>
      </c>
    </row>
    <row r="889" customFormat="false" ht="120" hidden="false" customHeight="false" outlineLevel="0" collapsed="false">
      <c r="A889" s="23" t="s">
        <v>61</v>
      </c>
      <c r="B889" s="17" t="s">
        <v>742</v>
      </c>
      <c r="C889" s="17" t="s">
        <v>98</v>
      </c>
      <c r="D889" s="17" t="s">
        <v>32</v>
      </c>
      <c r="E889" s="20" t="s">
        <v>62</v>
      </c>
      <c r="F889" s="17"/>
      <c r="G889" s="18" t="n">
        <f aca="false">G890</f>
        <v>4157</v>
      </c>
      <c r="H889" s="18" t="n">
        <f aca="false">H890</f>
        <v>0</v>
      </c>
      <c r="I889" s="18" t="n">
        <f aca="false">I890</f>
        <v>0</v>
      </c>
    </row>
    <row r="890" customFormat="false" ht="30" hidden="false" customHeight="false" outlineLevel="0" collapsed="false">
      <c r="A890" s="21" t="s">
        <v>41</v>
      </c>
      <c r="B890" s="17" t="s">
        <v>742</v>
      </c>
      <c r="C890" s="17" t="s">
        <v>98</v>
      </c>
      <c r="D890" s="17" t="s">
        <v>32</v>
      </c>
      <c r="E890" s="20" t="s">
        <v>62</v>
      </c>
      <c r="F890" s="17" t="s">
        <v>42</v>
      </c>
      <c r="G890" s="18" t="n">
        <f aca="false">G891</f>
        <v>4157</v>
      </c>
      <c r="H890" s="18" t="n">
        <f aca="false">H891</f>
        <v>0</v>
      </c>
      <c r="I890" s="18" t="n">
        <f aca="false">I891</f>
        <v>0</v>
      </c>
    </row>
    <row r="891" customFormat="false" ht="45" hidden="false" customHeight="false" outlineLevel="0" collapsed="false">
      <c r="A891" s="21" t="s">
        <v>43</v>
      </c>
      <c r="B891" s="17" t="s">
        <v>742</v>
      </c>
      <c r="C891" s="17" t="s">
        <v>98</v>
      </c>
      <c r="D891" s="17" t="s">
        <v>32</v>
      </c>
      <c r="E891" s="20" t="s">
        <v>62</v>
      </c>
      <c r="F891" s="17" t="s">
        <v>44</v>
      </c>
      <c r="G891" s="18" t="n">
        <f aca="false">1748.6+2052.7+355.6+0.1</f>
        <v>4157</v>
      </c>
      <c r="H891" s="18" t="n">
        <v>0</v>
      </c>
      <c r="I891" s="18" t="n">
        <v>0</v>
      </c>
    </row>
    <row r="892" customFormat="false" ht="15" hidden="false" customHeight="false" outlineLevel="0" collapsed="false">
      <c r="A892" s="19" t="s">
        <v>81</v>
      </c>
      <c r="B892" s="17" t="s">
        <v>742</v>
      </c>
      <c r="C892" s="17" t="s">
        <v>98</v>
      </c>
      <c r="D892" s="17" t="s">
        <v>32</v>
      </c>
      <c r="E892" s="20" t="s">
        <v>82</v>
      </c>
      <c r="F892" s="17"/>
      <c r="G892" s="18" t="n">
        <f aca="false">G893</f>
        <v>392.3</v>
      </c>
      <c r="H892" s="18" t="n">
        <f aca="false">H893</f>
        <v>0</v>
      </c>
      <c r="I892" s="18" t="n">
        <f aca="false">I893</f>
        <v>0</v>
      </c>
    </row>
    <row r="893" customFormat="false" ht="15" hidden="false" customHeight="false" outlineLevel="0" collapsed="false">
      <c r="A893" s="19" t="s">
        <v>83</v>
      </c>
      <c r="B893" s="17" t="s">
        <v>742</v>
      </c>
      <c r="C893" s="17" t="s">
        <v>98</v>
      </c>
      <c r="D893" s="17" t="s">
        <v>32</v>
      </c>
      <c r="E893" s="20" t="s">
        <v>84</v>
      </c>
      <c r="F893" s="17"/>
      <c r="G893" s="18" t="n">
        <f aca="false">G894</f>
        <v>392.3</v>
      </c>
      <c r="H893" s="18" t="n">
        <f aca="false">H894</f>
        <v>0</v>
      </c>
      <c r="I893" s="18" t="n">
        <f aca="false">I894</f>
        <v>0</v>
      </c>
    </row>
    <row r="894" customFormat="false" ht="45" hidden="false" customHeight="false" outlineLevel="0" collapsed="false">
      <c r="A894" s="21" t="s">
        <v>137</v>
      </c>
      <c r="B894" s="17" t="s">
        <v>742</v>
      </c>
      <c r="C894" s="17" t="s">
        <v>98</v>
      </c>
      <c r="D894" s="17" t="s">
        <v>32</v>
      </c>
      <c r="E894" s="20" t="s">
        <v>84</v>
      </c>
      <c r="F894" s="17" t="s">
        <v>138</v>
      </c>
      <c r="G894" s="18" t="n">
        <f aca="false">G895</f>
        <v>392.3</v>
      </c>
      <c r="H894" s="18" t="n">
        <f aca="false">H895</f>
        <v>0</v>
      </c>
      <c r="I894" s="18" t="n">
        <f aca="false">I895</f>
        <v>0</v>
      </c>
    </row>
    <row r="895" customFormat="false" ht="15" hidden="false" customHeight="false" outlineLevel="0" collapsed="false">
      <c r="A895" s="21" t="s">
        <v>139</v>
      </c>
      <c r="B895" s="17" t="s">
        <v>742</v>
      </c>
      <c r="C895" s="17" t="s">
        <v>98</v>
      </c>
      <c r="D895" s="17" t="s">
        <v>32</v>
      </c>
      <c r="E895" s="20" t="s">
        <v>84</v>
      </c>
      <c r="F895" s="17" t="s">
        <v>140</v>
      </c>
      <c r="G895" s="18" t="n">
        <v>392.3</v>
      </c>
      <c r="H895" s="18" t="n">
        <v>0</v>
      </c>
      <c r="I895" s="18" t="n">
        <v>0</v>
      </c>
    </row>
    <row r="896" customFormat="false" ht="15" hidden="false" customHeight="false" outlineLevel="0" collapsed="false">
      <c r="A896" s="21" t="s">
        <v>719</v>
      </c>
      <c r="B896" s="17" t="s">
        <v>742</v>
      </c>
      <c r="C896" s="17" t="s">
        <v>347</v>
      </c>
      <c r="D896" s="17"/>
      <c r="E896" s="20"/>
      <c r="F896" s="17"/>
      <c r="G896" s="18" t="n">
        <f aca="false">G897</f>
        <v>1812.3</v>
      </c>
      <c r="H896" s="18" t="n">
        <f aca="false">H897</f>
        <v>0</v>
      </c>
      <c r="I896" s="18" t="n">
        <f aca="false">I897</f>
        <v>0</v>
      </c>
    </row>
    <row r="897" customFormat="false" ht="30" hidden="false" customHeight="false" outlineLevel="0" collapsed="false">
      <c r="A897" s="21" t="s">
        <v>720</v>
      </c>
      <c r="B897" s="17" t="s">
        <v>742</v>
      </c>
      <c r="C897" s="17" t="s">
        <v>347</v>
      </c>
      <c r="D897" s="17" t="s">
        <v>46</v>
      </c>
      <c r="E897" s="20"/>
      <c r="F897" s="17"/>
      <c r="G897" s="18" t="n">
        <f aca="false">G898</f>
        <v>1812.3</v>
      </c>
      <c r="H897" s="18" t="n">
        <f aca="false">H898</f>
        <v>0</v>
      </c>
      <c r="I897" s="18" t="n">
        <f aca="false">I898</f>
        <v>0</v>
      </c>
    </row>
    <row r="898" customFormat="false" ht="15" hidden="false" customHeight="false" outlineLevel="0" collapsed="false">
      <c r="A898" s="19" t="s">
        <v>81</v>
      </c>
      <c r="B898" s="17" t="s">
        <v>742</v>
      </c>
      <c r="C898" s="17" t="s">
        <v>347</v>
      </c>
      <c r="D898" s="17" t="s">
        <v>46</v>
      </c>
      <c r="E898" s="20" t="s">
        <v>82</v>
      </c>
      <c r="F898" s="17"/>
      <c r="G898" s="18" t="n">
        <f aca="false">G899</f>
        <v>1812.3</v>
      </c>
      <c r="H898" s="18" t="n">
        <f aca="false">H899</f>
        <v>0</v>
      </c>
      <c r="I898" s="18" t="n">
        <f aca="false">I899</f>
        <v>0</v>
      </c>
    </row>
    <row r="899" customFormat="false" ht="15" hidden="false" customHeight="false" outlineLevel="0" collapsed="false">
      <c r="A899" s="19" t="s">
        <v>83</v>
      </c>
      <c r="B899" s="17" t="s">
        <v>742</v>
      </c>
      <c r="C899" s="17" t="s">
        <v>347</v>
      </c>
      <c r="D899" s="17" t="s">
        <v>46</v>
      </c>
      <c r="E899" s="20" t="s">
        <v>84</v>
      </c>
      <c r="F899" s="17"/>
      <c r="G899" s="18" t="n">
        <f aca="false">G900</f>
        <v>1812.3</v>
      </c>
      <c r="H899" s="18" t="n">
        <f aca="false">H900</f>
        <v>0</v>
      </c>
      <c r="I899" s="18" t="n">
        <f aca="false">I900</f>
        <v>0</v>
      </c>
    </row>
    <row r="900" customFormat="false" ht="30" hidden="false" customHeight="false" outlineLevel="0" collapsed="false">
      <c r="A900" s="21" t="s">
        <v>41</v>
      </c>
      <c r="B900" s="17" t="s">
        <v>742</v>
      </c>
      <c r="C900" s="17" t="s">
        <v>347</v>
      </c>
      <c r="D900" s="17" t="s">
        <v>46</v>
      </c>
      <c r="E900" s="20" t="s">
        <v>84</v>
      </c>
      <c r="F900" s="17" t="s">
        <v>42</v>
      </c>
      <c r="G900" s="18" t="n">
        <f aca="false">G901</f>
        <v>1812.3</v>
      </c>
      <c r="H900" s="18" t="n">
        <f aca="false">H901</f>
        <v>0</v>
      </c>
      <c r="I900" s="18" t="n">
        <f aca="false">I901</f>
        <v>0</v>
      </c>
    </row>
    <row r="901" customFormat="false" ht="45" hidden="false" customHeight="false" outlineLevel="0" collapsed="false">
      <c r="A901" s="21" t="s">
        <v>43</v>
      </c>
      <c r="B901" s="17" t="s">
        <v>742</v>
      </c>
      <c r="C901" s="17" t="s">
        <v>347</v>
      </c>
      <c r="D901" s="17" t="s">
        <v>46</v>
      </c>
      <c r="E901" s="20" t="s">
        <v>84</v>
      </c>
      <c r="F901" s="17" t="s">
        <v>44</v>
      </c>
      <c r="G901" s="18" t="n">
        <v>1812.3</v>
      </c>
      <c r="H901" s="18" t="n">
        <v>0</v>
      </c>
      <c r="I901" s="18" t="n">
        <v>0</v>
      </c>
    </row>
    <row r="902" customFormat="false" ht="30" hidden="false" customHeight="false" outlineLevel="0" collapsed="false">
      <c r="A902" s="16" t="s">
        <v>721</v>
      </c>
      <c r="B902" s="17" t="s">
        <v>742</v>
      </c>
      <c r="C902" s="17" t="s">
        <v>104</v>
      </c>
      <c r="D902" s="17"/>
      <c r="E902" s="51"/>
      <c r="F902" s="51"/>
      <c r="G902" s="18" t="n">
        <f aca="false">G903</f>
        <v>22115.4</v>
      </c>
      <c r="H902" s="18" t="n">
        <f aca="false">H903</f>
        <v>22875</v>
      </c>
      <c r="I902" s="18" t="n">
        <f aca="false">I903</f>
        <v>22475</v>
      </c>
    </row>
    <row r="903" customFormat="false" ht="30" hidden="false" customHeight="false" outlineLevel="0" collapsed="false">
      <c r="A903" s="16" t="s">
        <v>722</v>
      </c>
      <c r="B903" s="17" t="s">
        <v>742</v>
      </c>
      <c r="C903" s="17" t="s">
        <v>104</v>
      </c>
      <c r="D903" s="17" t="s">
        <v>16</v>
      </c>
      <c r="E903" s="51"/>
      <c r="F903" s="51"/>
      <c r="G903" s="18" t="n">
        <f aca="false">G904</f>
        <v>22115.4</v>
      </c>
      <c r="H903" s="18" t="n">
        <f aca="false">H904</f>
        <v>22875</v>
      </c>
      <c r="I903" s="18" t="n">
        <f aca="false">I904</f>
        <v>22475</v>
      </c>
    </row>
    <row r="904" customFormat="false" ht="30" hidden="false" customHeight="false" outlineLevel="0" collapsed="false">
      <c r="A904" s="19" t="s">
        <v>19</v>
      </c>
      <c r="B904" s="17" t="s">
        <v>742</v>
      </c>
      <c r="C904" s="17" t="s">
        <v>104</v>
      </c>
      <c r="D904" s="17" t="s">
        <v>16</v>
      </c>
      <c r="E904" s="17" t="s">
        <v>20</v>
      </c>
      <c r="F904" s="51"/>
      <c r="G904" s="18" t="n">
        <f aca="false">G905</f>
        <v>22115.4</v>
      </c>
      <c r="H904" s="18" t="n">
        <f aca="false">H905</f>
        <v>22875</v>
      </c>
      <c r="I904" s="18" t="n">
        <f aca="false">I905</f>
        <v>22475</v>
      </c>
    </row>
    <row r="905" customFormat="false" ht="30" hidden="false" customHeight="false" outlineLevel="0" collapsed="false">
      <c r="A905" s="19" t="s">
        <v>723</v>
      </c>
      <c r="B905" s="17" t="s">
        <v>742</v>
      </c>
      <c r="C905" s="17" t="s">
        <v>104</v>
      </c>
      <c r="D905" s="17" t="s">
        <v>16</v>
      </c>
      <c r="E905" s="17" t="s">
        <v>724</v>
      </c>
      <c r="F905" s="17"/>
      <c r="G905" s="18" t="n">
        <f aca="false">G906</f>
        <v>22115.4</v>
      </c>
      <c r="H905" s="18" t="n">
        <f aca="false">H906</f>
        <v>22875</v>
      </c>
      <c r="I905" s="18" t="n">
        <f aca="false">I906</f>
        <v>22475</v>
      </c>
    </row>
    <row r="906" customFormat="false" ht="30" hidden="false" customHeight="false" outlineLevel="0" collapsed="false">
      <c r="A906" s="23" t="s">
        <v>725</v>
      </c>
      <c r="B906" s="17" t="s">
        <v>742</v>
      </c>
      <c r="C906" s="17" t="s">
        <v>104</v>
      </c>
      <c r="D906" s="17" t="s">
        <v>16</v>
      </c>
      <c r="E906" s="17" t="s">
        <v>726</v>
      </c>
      <c r="F906" s="17"/>
      <c r="G906" s="18" t="n">
        <f aca="false">G907</f>
        <v>22115.4</v>
      </c>
      <c r="H906" s="18" t="n">
        <f aca="false">H907</f>
        <v>22875</v>
      </c>
      <c r="I906" s="18" t="n">
        <f aca="false">I907</f>
        <v>22475</v>
      </c>
    </row>
    <row r="907" customFormat="false" ht="15" hidden="false" customHeight="false" outlineLevel="0" collapsed="false">
      <c r="A907" s="19" t="s">
        <v>727</v>
      </c>
      <c r="B907" s="17" t="s">
        <v>742</v>
      </c>
      <c r="C907" s="17" t="s">
        <v>104</v>
      </c>
      <c r="D907" s="17" t="s">
        <v>16</v>
      </c>
      <c r="E907" s="20" t="s">
        <v>728</v>
      </c>
      <c r="F907" s="17"/>
      <c r="G907" s="18" t="n">
        <f aca="false">G908</f>
        <v>22115.4</v>
      </c>
      <c r="H907" s="18" t="n">
        <f aca="false">H908</f>
        <v>22875</v>
      </c>
      <c r="I907" s="18" t="n">
        <f aca="false">I908</f>
        <v>22475</v>
      </c>
    </row>
    <row r="908" customFormat="false" ht="30" hidden="false" customHeight="false" outlineLevel="0" collapsed="false">
      <c r="A908" s="16" t="s">
        <v>721</v>
      </c>
      <c r="B908" s="17" t="s">
        <v>742</v>
      </c>
      <c r="C908" s="17" t="s">
        <v>104</v>
      </c>
      <c r="D908" s="17" t="s">
        <v>16</v>
      </c>
      <c r="E908" s="20" t="s">
        <v>728</v>
      </c>
      <c r="F908" s="17" t="s">
        <v>729</v>
      </c>
      <c r="G908" s="18" t="n">
        <f aca="false">G909</f>
        <v>22115.4</v>
      </c>
      <c r="H908" s="18" t="n">
        <f aca="false">H909</f>
        <v>22875</v>
      </c>
      <c r="I908" s="18" t="n">
        <f aca="false">I909</f>
        <v>22475</v>
      </c>
    </row>
    <row r="909" customFormat="false" ht="15" hidden="false" customHeight="false" outlineLevel="0" collapsed="false">
      <c r="A909" s="16" t="s">
        <v>730</v>
      </c>
      <c r="B909" s="17" t="s">
        <v>742</v>
      </c>
      <c r="C909" s="17" t="s">
        <v>104</v>
      </c>
      <c r="D909" s="17" t="s">
        <v>16</v>
      </c>
      <c r="E909" s="20" t="s">
        <v>728</v>
      </c>
      <c r="F909" s="17" t="s">
        <v>731</v>
      </c>
      <c r="G909" s="18" t="n">
        <v>22115.4</v>
      </c>
      <c r="H909" s="18" t="n">
        <f aca="false">13900+8975</f>
        <v>22875</v>
      </c>
      <c r="I909" s="18" t="n">
        <f aca="false">13500+8975</f>
        <v>22475</v>
      </c>
    </row>
    <row r="910" customFormat="false" ht="31.2" hidden="false" customHeight="false" outlineLevel="0" collapsed="false">
      <c r="A910" s="13" t="s">
        <v>743</v>
      </c>
      <c r="B910" s="14" t="s">
        <v>744</v>
      </c>
      <c r="C910" s="14"/>
      <c r="D910" s="14"/>
      <c r="E910" s="14"/>
      <c r="F910" s="14"/>
      <c r="G910" s="50" t="n">
        <f aca="false">G911+G936+G1134</f>
        <v>1225630.1</v>
      </c>
      <c r="H910" s="50" t="n">
        <f aca="false">H911+H936+H1134</f>
        <v>1219039.9</v>
      </c>
      <c r="I910" s="50" t="n">
        <f aca="false">I911+I936+I1134</f>
        <v>1302046.3</v>
      </c>
    </row>
    <row r="911" customFormat="false" ht="15" hidden="false" customHeight="false" outlineLevel="0" collapsed="false">
      <c r="A911" s="25" t="s">
        <v>258</v>
      </c>
      <c r="B911" s="17" t="s">
        <v>744</v>
      </c>
      <c r="C911" s="17" t="s">
        <v>46</v>
      </c>
      <c r="D911" s="17"/>
      <c r="E911" s="17"/>
      <c r="F911" s="17"/>
      <c r="G911" s="29" t="n">
        <f aca="false">G912</f>
        <v>7135.3</v>
      </c>
      <c r="H911" s="29" t="n">
        <f aca="false">H912</f>
        <v>15959</v>
      </c>
      <c r="I911" s="29" t="n">
        <f aca="false">I912</f>
        <v>28860.1</v>
      </c>
    </row>
    <row r="912" customFormat="false" ht="15" hidden="false" customHeight="false" outlineLevel="0" collapsed="false">
      <c r="A912" s="25" t="s">
        <v>316</v>
      </c>
      <c r="B912" s="17" t="s">
        <v>744</v>
      </c>
      <c r="C912" s="17" t="s">
        <v>46</v>
      </c>
      <c r="D912" s="17" t="s">
        <v>317</v>
      </c>
      <c r="E912" s="17"/>
      <c r="F912" s="17"/>
      <c r="G912" s="29" t="n">
        <f aca="false">G913</f>
        <v>7135.3</v>
      </c>
      <c r="H912" s="29" t="n">
        <f aca="false">H913</f>
        <v>15959</v>
      </c>
      <c r="I912" s="29" t="n">
        <f aca="false">I913</f>
        <v>28860.1</v>
      </c>
    </row>
    <row r="913" customFormat="false" ht="30" hidden="false" customHeight="false" outlineLevel="0" collapsed="false">
      <c r="A913" s="19" t="s">
        <v>181</v>
      </c>
      <c r="B913" s="17" t="s">
        <v>744</v>
      </c>
      <c r="C913" s="17" t="s">
        <v>46</v>
      </c>
      <c r="D913" s="17" t="s">
        <v>317</v>
      </c>
      <c r="E913" s="20" t="s">
        <v>182</v>
      </c>
      <c r="F913" s="17"/>
      <c r="G913" s="18" t="n">
        <f aca="false">G914</f>
        <v>7135.3</v>
      </c>
      <c r="H913" s="18" t="n">
        <f aca="false">H914</f>
        <v>15959</v>
      </c>
      <c r="I913" s="18" t="n">
        <f aca="false">I914</f>
        <v>28860.1</v>
      </c>
    </row>
    <row r="914" customFormat="false" ht="60" hidden="false" customHeight="false" outlineLevel="0" collapsed="false">
      <c r="A914" s="19" t="s">
        <v>322</v>
      </c>
      <c r="B914" s="17" t="s">
        <v>744</v>
      </c>
      <c r="C914" s="17" t="s">
        <v>46</v>
      </c>
      <c r="D914" s="17" t="s">
        <v>317</v>
      </c>
      <c r="E914" s="20" t="s">
        <v>323</v>
      </c>
      <c r="F914" s="17"/>
      <c r="G914" s="18" t="n">
        <f aca="false">G915+G919+G923</f>
        <v>7135.3</v>
      </c>
      <c r="H914" s="18" t="n">
        <f aca="false">H915+H919+H923</f>
        <v>15959</v>
      </c>
      <c r="I914" s="18" t="n">
        <f aca="false">I915+I919+I923</f>
        <v>28860.1</v>
      </c>
    </row>
    <row r="915" customFormat="false" ht="30" hidden="false" customHeight="false" outlineLevel="0" collapsed="false">
      <c r="A915" s="19" t="s">
        <v>324</v>
      </c>
      <c r="B915" s="17" t="s">
        <v>744</v>
      </c>
      <c r="C915" s="17" t="s">
        <v>46</v>
      </c>
      <c r="D915" s="17" t="s">
        <v>317</v>
      </c>
      <c r="E915" s="20" t="s">
        <v>325</v>
      </c>
      <c r="F915" s="17"/>
      <c r="G915" s="18" t="n">
        <f aca="false">G916</f>
        <v>0</v>
      </c>
      <c r="H915" s="18" t="n">
        <f aca="false">H916</f>
        <v>700</v>
      </c>
      <c r="I915" s="18" t="n">
        <f aca="false">I916</f>
        <v>700</v>
      </c>
    </row>
    <row r="916" customFormat="false" ht="15" hidden="false" customHeight="false" outlineLevel="0" collapsed="false">
      <c r="A916" s="32" t="s">
        <v>326</v>
      </c>
      <c r="B916" s="17" t="s">
        <v>744</v>
      </c>
      <c r="C916" s="17" t="s">
        <v>46</v>
      </c>
      <c r="D916" s="17" t="s">
        <v>317</v>
      </c>
      <c r="E916" s="20" t="s">
        <v>327</v>
      </c>
      <c r="F916" s="17"/>
      <c r="G916" s="18" t="n">
        <f aca="false">G917</f>
        <v>0</v>
      </c>
      <c r="H916" s="18" t="n">
        <f aca="false">H917</f>
        <v>700</v>
      </c>
      <c r="I916" s="18" t="n">
        <f aca="false">I917</f>
        <v>700</v>
      </c>
    </row>
    <row r="917" customFormat="false" ht="30" hidden="false" customHeight="false" outlineLevel="0" collapsed="false">
      <c r="A917" s="21" t="s">
        <v>41</v>
      </c>
      <c r="B917" s="17" t="s">
        <v>744</v>
      </c>
      <c r="C917" s="17" t="s">
        <v>46</v>
      </c>
      <c r="D917" s="17" t="s">
        <v>317</v>
      </c>
      <c r="E917" s="20" t="s">
        <v>327</v>
      </c>
      <c r="F917" s="17" t="s">
        <v>42</v>
      </c>
      <c r="G917" s="18" t="n">
        <f aca="false">G918</f>
        <v>0</v>
      </c>
      <c r="H917" s="18" t="n">
        <f aca="false">H918</f>
        <v>700</v>
      </c>
      <c r="I917" s="18" t="n">
        <f aca="false">I918</f>
        <v>700</v>
      </c>
    </row>
    <row r="918" customFormat="false" ht="45" hidden="false" customHeight="false" outlineLevel="0" collapsed="false">
      <c r="A918" s="21" t="s">
        <v>43</v>
      </c>
      <c r="B918" s="17" t="s">
        <v>744</v>
      </c>
      <c r="C918" s="17" t="s">
        <v>46</v>
      </c>
      <c r="D918" s="17" t="s">
        <v>317</v>
      </c>
      <c r="E918" s="20" t="s">
        <v>327</v>
      </c>
      <c r="F918" s="17" t="s">
        <v>44</v>
      </c>
      <c r="G918" s="18" t="n">
        <v>0</v>
      </c>
      <c r="H918" s="18" t="n">
        <v>700</v>
      </c>
      <c r="I918" s="18" t="n">
        <v>700</v>
      </c>
    </row>
    <row r="919" customFormat="false" ht="30" hidden="false" customHeight="false" outlineLevel="0" collapsed="false">
      <c r="A919" s="19" t="s">
        <v>328</v>
      </c>
      <c r="B919" s="17" t="s">
        <v>744</v>
      </c>
      <c r="C919" s="17" t="s">
        <v>46</v>
      </c>
      <c r="D919" s="17" t="s">
        <v>317</v>
      </c>
      <c r="E919" s="20" t="s">
        <v>329</v>
      </c>
      <c r="F919" s="24"/>
      <c r="G919" s="29" t="n">
        <f aca="false">G920</f>
        <v>113</v>
      </c>
      <c r="H919" s="29" t="n">
        <f aca="false">H920</f>
        <v>113</v>
      </c>
      <c r="I919" s="29" t="n">
        <f aca="false">I920</f>
        <v>113</v>
      </c>
    </row>
    <row r="920" customFormat="false" ht="15" hidden="false" customHeight="false" outlineLevel="0" collapsed="false">
      <c r="A920" s="32" t="s">
        <v>330</v>
      </c>
      <c r="B920" s="17" t="s">
        <v>744</v>
      </c>
      <c r="C920" s="17" t="s">
        <v>46</v>
      </c>
      <c r="D920" s="17" t="s">
        <v>317</v>
      </c>
      <c r="E920" s="20" t="s">
        <v>331</v>
      </c>
      <c r="F920" s="24"/>
      <c r="G920" s="29" t="n">
        <f aca="false">G921</f>
        <v>113</v>
      </c>
      <c r="H920" s="29" t="n">
        <f aca="false">H921</f>
        <v>113</v>
      </c>
      <c r="I920" s="29" t="n">
        <f aca="false">I921</f>
        <v>113</v>
      </c>
    </row>
    <row r="921" customFormat="false" ht="30" hidden="false" customHeight="false" outlineLevel="0" collapsed="false">
      <c r="A921" s="21" t="s">
        <v>41</v>
      </c>
      <c r="B921" s="17" t="s">
        <v>744</v>
      </c>
      <c r="C921" s="17" t="s">
        <v>46</v>
      </c>
      <c r="D921" s="17" t="s">
        <v>317</v>
      </c>
      <c r="E921" s="20" t="s">
        <v>331</v>
      </c>
      <c r="F921" s="17" t="s">
        <v>42</v>
      </c>
      <c r="G921" s="29" t="n">
        <f aca="false">G922</f>
        <v>113</v>
      </c>
      <c r="H921" s="29" t="n">
        <f aca="false">H922</f>
        <v>113</v>
      </c>
      <c r="I921" s="29" t="n">
        <f aca="false">I922</f>
        <v>113</v>
      </c>
    </row>
    <row r="922" customFormat="false" ht="45" hidden="false" customHeight="false" outlineLevel="0" collapsed="false">
      <c r="A922" s="21" t="s">
        <v>43</v>
      </c>
      <c r="B922" s="17" t="s">
        <v>744</v>
      </c>
      <c r="C922" s="17" t="s">
        <v>46</v>
      </c>
      <c r="D922" s="17" t="s">
        <v>317</v>
      </c>
      <c r="E922" s="20" t="s">
        <v>331</v>
      </c>
      <c r="F922" s="17" t="s">
        <v>44</v>
      </c>
      <c r="G922" s="29" t="n">
        <f aca="false">0+113</f>
        <v>113</v>
      </c>
      <c r="H922" s="29" t="n">
        <v>113</v>
      </c>
      <c r="I922" s="29" t="n">
        <v>113</v>
      </c>
    </row>
    <row r="923" customFormat="false" ht="30" hidden="false" customHeight="false" outlineLevel="0" collapsed="false">
      <c r="A923" s="19" t="s">
        <v>336</v>
      </c>
      <c r="B923" s="17" t="s">
        <v>744</v>
      </c>
      <c r="C923" s="17" t="s">
        <v>46</v>
      </c>
      <c r="D923" s="17" t="s">
        <v>317</v>
      </c>
      <c r="E923" s="20" t="s">
        <v>337</v>
      </c>
      <c r="F923" s="24"/>
      <c r="G923" s="29" t="n">
        <f aca="false">G924+G927+G930+G933</f>
        <v>7022.3</v>
      </c>
      <c r="H923" s="29" t="n">
        <f aca="false">H924+H927+H930+H933</f>
        <v>15146</v>
      </c>
      <c r="I923" s="29" t="n">
        <f aca="false">I924+I927+I930+I933</f>
        <v>28047.1</v>
      </c>
    </row>
    <row r="924" customFormat="false" ht="60" hidden="false" customHeight="false" outlineLevel="0" collapsed="false">
      <c r="A924" s="22" t="s">
        <v>338</v>
      </c>
      <c r="B924" s="17" t="s">
        <v>744</v>
      </c>
      <c r="C924" s="17" t="s">
        <v>46</v>
      </c>
      <c r="D924" s="17" t="s">
        <v>317</v>
      </c>
      <c r="E924" s="20" t="s">
        <v>339</v>
      </c>
      <c r="F924" s="24"/>
      <c r="G924" s="29" t="n">
        <f aca="false">G925</f>
        <v>4631.3</v>
      </c>
      <c r="H924" s="29" t="n">
        <f aca="false">H925</f>
        <v>0</v>
      </c>
      <c r="I924" s="29" t="n">
        <f aca="false">I925</f>
        <v>6830.1</v>
      </c>
    </row>
    <row r="925" customFormat="false" ht="30" hidden="false" customHeight="false" outlineLevel="0" collapsed="false">
      <c r="A925" s="21" t="s">
        <v>41</v>
      </c>
      <c r="B925" s="17" t="s">
        <v>744</v>
      </c>
      <c r="C925" s="17" t="s">
        <v>46</v>
      </c>
      <c r="D925" s="17" t="s">
        <v>317</v>
      </c>
      <c r="E925" s="20" t="s">
        <v>339</v>
      </c>
      <c r="F925" s="17" t="s">
        <v>42</v>
      </c>
      <c r="G925" s="29" t="n">
        <f aca="false">G926</f>
        <v>4631.3</v>
      </c>
      <c r="H925" s="29" t="n">
        <f aca="false">H926</f>
        <v>0</v>
      </c>
      <c r="I925" s="29" t="n">
        <f aca="false">I926</f>
        <v>6830.1</v>
      </c>
    </row>
    <row r="926" customFormat="false" ht="45" hidden="false" customHeight="false" outlineLevel="0" collapsed="false">
      <c r="A926" s="21" t="s">
        <v>43</v>
      </c>
      <c r="B926" s="17" t="s">
        <v>744</v>
      </c>
      <c r="C926" s="17" t="s">
        <v>46</v>
      </c>
      <c r="D926" s="17" t="s">
        <v>317</v>
      </c>
      <c r="E926" s="20" t="s">
        <v>339</v>
      </c>
      <c r="F926" s="17" t="s">
        <v>44</v>
      </c>
      <c r="G926" s="29" t="n">
        <v>4631.3</v>
      </c>
      <c r="H926" s="29" t="n">
        <v>0</v>
      </c>
      <c r="I926" s="29" t="n">
        <f aca="false">6663.5+166.6</f>
        <v>6830.1</v>
      </c>
    </row>
    <row r="927" customFormat="false" ht="120" hidden="false" customHeight="false" outlineLevel="0" collapsed="false">
      <c r="A927" s="21" t="s">
        <v>340</v>
      </c>
      <c r="B927" s="17" t="s">
        <v>744</v>
      </c>
      <c r="C927" s="17" t="s">
        <v>46</v>
      </c>
      <c r="D927" s="17" t="s">
        <v>317</v>
      </c>
      <c r="E927" s="20" t="s">
        <v>341</v>
      </c>
      <c r="F927" s="24"/>
      <c r="G927" s="29" t="n">
        <f aca="false">G928</f>
        <v>0</v>
      </c>
      <c r="H927" s="29" t="n">
        <f aca="false">H928</f>
        <v>625</v>
      </c>
      <c r="I927" s="29" t="n">
        <f aca="false">I928</f>
        <v>648</v>
      </c>
    </row>
    <row r="928" customFormat="false" ht="45" hidden="false" customHeight="false" outlineLevel="0" collapsed="false">
      <c r="A928" s="21" t="s">
        <v>137</v>
      </c>
      <c r="B928" s="17" t="s">
        <v>744</v>
      </c>
      <c r="C928" s="17" t="s">
        <v>46</v>
      </c>
      <c r="D928" s="17" t="s">
        <v>317</v>
      </c>
      <c r="E928" s="20" t="s">
        <v>341</v>
      </c>
      <c r="F928" s="17" t="n">
        <v>600</v>
      </c>
      <c r="G928" s="29" t="n">
        <f aca="false">G929</f>
        <v>0</v>
      </c>
      <c r="H928" s="29" t="n">
        <f aca="false">H929</f>
        <v>625</v>
      </c>
      <c r="I928" s="29" t="n">
        <f aca="false">I929</f>
        <v>648</v>
      </c>
    </row>
    <row r="929" customFormat="false" ht="15" hidden="false" customHeight="false" outlineLevel="0" collapsed="false">
      <c r="A929" s="21" t="s">
        <v>139</v>
      </c>
      <c r="B929" s="17" t="s">
        <v>744</v>
      </c>
      <c r="C929" s="17" t="s">
        <v>46</v>
      </c>
      <c r="D929" s="17" t="s">
        <v>317</v>
      </c>
      <c r="E929" s="20" t="s">
        <v>341</v>
      </c>
      <c r="F929" s="17" t="n">
        <v>610</v>
      </c>
      <c r="G929" s="29" t="n">
        <v>0</v>
      </c>
      <c r="H929" s="29" t="n">
        <v>625</v>
      </c>
      <c r="I929" s="29" t="n">
        <v>648</v>
      </c>
    </row>
    <row r="930" customFormat="false" ht="45" hidden="false" customHeight="false" outlineLevel="0" collapsed="false">
      <c r="A930" s="22" t="s">
        <v>342</v>
      </c>
      <c r="B930" s="17" t="s">
        <v>744</v>
      </c>
      <c r="C930" s="17" t="s">
        <v>46</v>
      </c>
      <c r="D930" s="17" t="s">
        <v>317</v>
      </c>
      <c r="E930" s="20" t="s">
        <v>343</v>
      </c>
      <c r="F930" s="24"/>
      <c r="G930" s="29" t="n">
        <f aca="false">G931</f>
        <v>2391</v>
      </c>
      <c r="H930" s="29" t="n">
        <f aca="false">H931</f>
        <v>0</v>
      </c>
      <c r="I930" s="29" t="n">
        <f aca="false">I931</f>
        <v>4777</v>
      </c>
    </row>
    <row r="931" customFormat="false" ht="30" hidden="false" customHeight="false" outlineLevel="0" collapsed="false">
      <c r="A931" s="21" t="s">
        <v>41</v>
      </c>
      <c r="B931" s="17" t="s">
        <v>744</v>
      </c>
      <c r="C931" s="17" t="s">
        <v>46</v>
      </c>
      <c r="D931" s="17" t="s">
        <v>317</v>
      </c>
      <c r="E931" s="20" t="s">
        <v>343</v>
      </c>
      <c r="F931" s="17" t="s">
        <v>42</v>
      </c>
      <c r="G931" s="29" t="n">
        <f aca="false">G932</f>
        <v>2391</v>
      </c>
      <c r="H931" s="29" t="n">
        <f aca="false">H932</f>
        <v>0</v>
      </c>
      <c r="I931" s="29" t="n">
        <f aca="false">I932</f>
        <v>4777</v>
      </c>
    </row>
    <row r="932" customFormat="false" ht="45" hidden="false" customHeight="false" outlineLevel="0" collapsed="false">
      <c r="A932" s="21" t="s">
        <v>43</v>
      </c>
      <c r="B932" s="17" t="s">
        <v>744</v>
      </c>
      <c r="C932" s="17" t="s">
        <v>46</v>
      </c>
      <c r="D932" s="17" t="s">
        <v>317</v>
      </c>
      <c r="E932" s="20" t="s">
        <v>343</v>
      </c>
      <c r="F932" s="17" t="s">
        <v>44</v>
      </c>
      <c r="G932" s="29" t="n">
        <v>2391</v>
      </c>
      <c r="H932" s="29" t="n">
        <v>0</v>
      </c>
      <c r="I932" s="29" t="n">
        <v>4777</v>
      </c>
    </row>
    <row r="933" customFormat="false" ht="60" hidden="false" customHeight="false" outlineLevel="0" collapsed="false">
      <c r="A933" s="22" t="s">
        <v>344</v>
      </c>
      <c r="B933" s="17" t="s">
        <v>744</v>
      </c>
      <c r="C933" s="17" t="s">
        <v>46</v>
      </c>
      <c r="D933" s="17" t="s">
        <v>317</v>
      </c>
      <c r="E933" s="20" t="s">
        <v>345</v>
      </c>
      <c r="F933" s="24"/>
      <c r="G933" s="29" t="n">
        <f aca="false">G934</f>
        <v>0</v>
      </c>
      <c r="H933" s="29" t="n">
        <f aca="false">H934</f>
        <v>14521</v>
      </c>
      <c r="I933" s="29" t="n">
        <f aca="false">I934</f>
        <v>15792</v>
      </c>
    </row>
    <row r="934" customFormat="false" ht="45" hidden="false" customHeight="false" outlineLevel="0" collapsed="false">
      <c r="A934" s="21" t="s">
        <v>137</v>
      </c>
      <c r="B934" s="17" t="s">
        <v>744</v>
      </c>
      <c r="C934" s="17" t="s">
        <v>46</v>
      </c>
      <c r="D934" s="17" t="s">
        <v>317</v>
      </c>
      <c r="E934" s="20" t="s">
        <v>345</v>
      </c>
      <c r="F934" s="17" t="n">
        <v>600</v>
      </c>
      <c r="G934" s="29" t="n">
        <f aca="false">G935</f>
        <v>0</v>
      </c>
      <c r="H934" s="29" t="n">
        <f aca="false">H935</f>
        <v>14521</v>
      </c>
      <c r="I934" s="29" t="n">
        <f aca="false">I935</f>
        <v>15792</v>
      </c>
    </row>
    <row r="935" customFormat="false" ht="15" hidden="false" customHeight="false" outlineLevel="0" collapsed="false">
      <c r="A935" s="21" t="s">
        <v>139</v>
      </c>
      <c r="B935" s="17" t="s">
        <v>744</v>
      </c>
      <c r="C935" s="17" t="s">
        <v>46</v>
      </c>
      <c r="D935" s="17" t="s">
        <v>317</v>
      </c>
      <c r="E935" s="20" t="s">
        <v>345</v>
      </c>
      <c r="F935" s="17" t="n">
        <v>610</v>
      </c>
      <c r="G935" s="29" t="n">
        <v>0</v>
      </c>
      <c r="H935" s="29" t="n">
        <v>14521</v>
      </c>
      <c r="I935" s="29" t="n">
        <v>15792</v>
      </c>
    </row>
    <row r="936" customFormat="false" ht="15" hidden="false" customHeight="false" outlineLevel="0" collapsed="false">
      <c r="A936" s="16" t="s">
        <v>500</v>
      </c>
      <c r="B936" s="17" t="s">
        <v>744</v>
      </c>
      <c r="C936" s="17" t="s">
        <v>94</v>
      </c>
      <c r="D936" s="17"/>
      <c r="E936" s="17"/>
      <c r="F936" s="17"/>
      <c r="G936" s="29" t="n">
        <f aca="false">G937+G998+G1070+G1108</f>
        <v>1196975.8</v>
      </c>
      <c r="H936" s="29" t="n">
        <f aca="false">H937+H998+H1070+H1108</f>
        <v>1181561.9</v>
      </c>
      <c r="I936" s="29" t="n">
        <f aca="false">I937+I998+I1070+I1108</f>
        <v>1251667.2</v>
      </c>
    </row>
    <row r="937" customFormat="false" ht="15" hidden="false" customHeight="false" outlineLevel="0" collapsed="false">
      <c r="A937" s="16" t="s">
        <v>501</v>
      </c>
      <c r="B937" s="17" t="s">
        <v>744</v>
      </c>
      <c r="C937" s="17" t="s">
        <v>94</v>
      </c>
      <c r="D937" s="17" t="s">
        <v>16</v>
      </c>
      <c r="E937" s="17"/>
      <c r="F937" s="17"/>
      <c r="G937" s="29" t="n">
        <f aca="false">G938+G960+G966+G985+G994</f>
        <v>529944</v>
      </c>
      <c r="H937" s="29" t="n">
        <f aca="false">H938+H960+H966+H985+H994</f>
        <v>520184.8</v>
      </c>
      <c r="I937" s="29" t="n">
        <f aca="false">I938+I960+I966+I985+I994</f>
        <v>579595.7</v>
      </c>
    </row>
    <row r="938" customFormat="false" ht="15" hidden="false" customHeight="false" outlineLevel="0" collapsed="false">
      <c r="A938" s="19" t="s">
        <v>113</v>
      </c>
      <c r="B938" s="17" t="s">
        <v>744</v>
      </c>
      <c r="C938" s="17" t="s">
        <v>94</v>
      </c>
      <c r="D938" s="17" t="s">
        <v>16</v>
      </c>
      <c r="E938" s="20" t="s">
        <v>114</v>
      </c>
      <c r="F938" s="17"/>
      <c r="G938" s="29" t="n">
        <f aca="false">G939</f>
        <v>500523</v>
      </c>
      <c r="H938" s="29" t="n">
        <f aca="false">H939</f>
        <v>502534.6</v>
      </c>
      <c r="I938" s="29" t="n">
        <f aca="false">I939</f>
        <v>561625</v>
      </c>
    </row>
    <row r="939" customFormat="false" ht="15" hidden="false" customHeight="false" outlineLevel="0" collapsed="false">
      <c r="A939" s="19" t="s">
        <v>115</v>
      </c>
      <c r="B939" s="17" t="s">
        <v>744</v>
      </c>
      <c r="C939" s="17" t="s">
        <v>94</v>
      </c>
      <c r="D939" s="17" t="s">
        <v>16</v>
      </c>
      <c r="E939" s="20" t="s">
        <v>116</v>
      </c>
      <c r="F939" s="17"/>
      <c r="G939" s="29" t="n">
        <f aca="false">G940+G950</f>
        <v>500523</v>
      </c>
      <c r="H939" s="29" t="n">
        <f aca="false">H940+H950</f>
        <v>502534.6</v>
      </c>
      <c r="I939" s="29" t="n">
        <f aca="false">I940+I950</f>
        <v>561625</v>
      </c>
    </row>
    <row r="940" customFormat="false" ht="36.6" hidden="false" customHeight="true" outlineLevel="0" collapsed="false">
      <c r="A940" s="19" t="s">
        <v>502</v>
      </c>
      <c r="B940" s="17" t="s">
        <v>744</v>
      </c>
      <c r="C940" s="17" t="s">
        <v>94</v>
      </c>
      <c r="D940" s="17" t="s">
        <v>16</v>
      </c>
      <c r="E940" s="20" t="s">
        <v>503</v>
      </c>
      <c r="F940" s="17"/>
      <c r="G940" s="29" t="n">
        <f aca="false">G947+G941+G944</f>
        <v>2733</v>
      </c>
      <c r="H940" s="29" t="n">
        <f aca="false">H947+H941+H944</f>
        <v>50</v>
      </c>
      <c r="I940" s="29" t="n">
        <f aca="false">I947+I941+I944</f>
        <v>58050</v>
      </c>
    </row>
    <row r="941" customFormat="false" ht="105" hidden="false" customHeight="false" outlineLevel="0" collapsed="false">
      <c r="A941" s="23" t="s">
        <v>504</v>
      </c>
      <c r="B941" s="17" t="s">
        <v>744</v>
      </c>
      <c r="C941" s="17" t="s">
        <v>94</v>
      </c>
      <c r="D941" s="17" t="s">
        <v>16</v>
      </c>
      <c r="E941" s="20" t="s">
        <v>505</v>
      </c>
      <c r="F941" s="24"/>
      <c r="G941" s="29" t="n">
        <f aca="false">G942</f>
        <v>50</v>
      </c>
      <c r="H941" s="29" t="n">
        <f aca="false">H942</f>
        <v>50</v>
      </c>
      <c r="I941" s="29" t="n">
        <f aca="false">I942</f>
        <v>50</v>
      </c>
    </row>
    <row r="942" customFormat="false" ht="45" hidden="false" customHeight="false" outlineLevel="0" collapsed="false">
      <c r="A942" s="21" t="s">
        <v>137</v>
      </c>
      <c r="B942" s="17" t="s">
        <v>744</v>
      </c>
      <c r="C942" s="17" t="s">
        <v>94</v>
      </c>
      <c r="D942" s="17" t="s">
        <v>16</v>
      </c>
      <c r="E942" s="20" t="s">
        <v>505</v>
      </c>
      <c r="F942" s="17" t="s">
        <v>138</v>
      </c>
      <c r="G942" s="29" t="n">
        <f aca="false">G943</f>
        <v>50</v>
      </c>
      <c r="H942" s="29" t="n">
        <f aca="false">H943</f>
        <v>50</v>
      </c>
      <c r="I942" s="29" t="n">
        <f aca="false">I943</f>
        <v>50</v>
      </c>
    </row>
    <row r="943" customFormat="false" ht="15" hidden="false" customHeight="false" outlineLevel="0" collapsed="false">
      <c r="A943" s="21" t="s">
        <v>139</v>
      </c>
      <c r="B943" s="17" t="s">
        <v>744</v>
      </c>
      <c r="C943" s="17" t="s">
        <v>94</v>
      </c>
      <c r="D943" s="17" t="s">
        <v>16</v>
      </c>
      <c r="E943" s="20" t="s">
        <v>505</v>
      </c>
      <c r="F943" s="17" t="s">
        <v>140</v>
      </c>
      <c r="G943" s="29" t="n">
        <v>50</v>
      </c>
      <c r="H943" s="29" t="n">
        <v>50</v>
      </c>
      <c r="I943" s="29" t="n">
        <v>50</v>
      </c>
    </row>
    <row r="944" customFormat="false" ht="51.6" hidden="false" customHeight="true" outlineLevel="0" collapsed="false">
      <c r="A944" s="19" t="s">
        <v>506</v>
      </c>
      <c r="B944" s="17" t="s">
        <v>744</v>
      </c>
      <c r="C944" s="17" t="s">
        <v>94</v>
      </c>
      <c r="D944" s="17" t="s">
        <v>16</v>
      </c>
      <c r="E944" s="20" t="s">
        <v>507</v>
      </c>
      <c r="F944" s="17"/>
      <c r="G944" s="29" t="n">
        <f aca="false">G945</f>
        <v>2683</v>
      </c>
      <c r="H944" s="29" t="n">
        <f aca="false">H945</f>
        <v>0</v>
      </c>
      <c r="I944" s="29" t="n">
        <f aca="false">I945</f>
        <v>0</v>
      </c>
    </row>
    <row r="945" customFormat="false" ht="30" hidden="false" customHeight="false" outlineLevel="0" collapsed="false">
      <c r="A945" s="21" t="s">
        <v>41</v>
      </c>
      <c r="B945" s="17" t="s">
        <v>744</v>
      </c>
      <c r="C945" s="17" t="s">
        <v>94</v>
      </c>
      <c r="D945" s="17" t="s">
        <v>16</v>
      </c>
      <c r="E945" s="20" t="s">
        <v>507</v>
      </c>
      <c r="F945" s="17" t="s">
        <v>42</v>
      </c>
      <c r="G945" s="29" t="n">
        <f aca="false">G946</f>
        <v>2683</v>
      </c>
      <c r="H945" s="29" t="n">
        <f aca="false">H946</f>
        <v>0</v>
      </c>
      <c r="I945" s="29" t="n">
        <f aca="false">I946</f>
        <v>0</v>
      </c>
    </row>
    <row r="946" customFormat="false" ht="45" hidden="false" customHeight="false" outlineLevel="0" collapsed="false">
      <c r="A946" s="21" t="s">
        <v>43</v>
      </c>
      <c r="B946" s="17" t="s">
        <v>744</v>
      </c>
      <c r="C946" s="17" t="s">
        <v>94</v>
      </c>
      <c r="D946" s="17" t="s">
        <v>16</v>
      </c>
      <c r="E946" s="20" t="s">
        <v>507</v>
      </c>
      <c r="F946" s="17" t="s">
        <v>44</v>
      </c>
      <c r="G946" s="29" t="n">
        <f aca="false">5383-2700</f>
        <v>2683</v>
      </c>
      <c r="H946" s="29" t="n">
        <v>0</v>
      </c>
      <c r="I946" s="29" t="n">
        <v>0</v>
      </c>
    </row>
    <row r="947" customFormat="false" ht="52.2" hidden="false" customHeight="true" outlineLevel="0" collapsed="false">
      <c r="A947" s="19" t="s">
        <v>508</v>
      </c>
      <c r="B947" s="17" t="s">
        <v>744</v>
      </c>
      <c r="C947" s="17" t="s">
        <v>94</v>
      </c>
      <c r="D947" s="17" t="s">
        <v>16</v>
      </c>
      <c r="E947" s="20" t="s">
        <v>509</v>
      </c>
      <c r="F947" s="17"/>
      <c r="G947" s="29" t="n">
        <f aca="false">G948</f>
        <v>0</v>
      </c>
      <c r="H947" s="29" t="n">
        <f aca="false">H948</f>
        <v>0</v>
      </c>
      <c r="I947" s="29" t="n">
        <f aca="false">I948</f>
        <v>58000</v>
      </c>
    </row>
    <row r="948" customFormat="false" ht="45" hidden="false" customHeight="false" outlineLevel="0" collapsed="false">
      <c r="A948" s="21" t="s">
        <v>137</v>
      </c>
      <c r="B948" s="17" t="s">
        <v>744</v>
      </c>
      <c r="C948" s="17" t="s">
        <v>94</v>
      </c>
      <c r="D948" s="17" t="s">
        <v>16</v>
      </c>
      <c r="E948" s="20" t="s">
        <v>509</v>
      </c>
      <c r="F948" s="17" t="s">
        <v>138</v>
      </c>
      <c r="G948" s="29" t="n">
        <f aca="false">G949</f>
        <v>0</v>
      </c>
      <c r="H948" s="29" t="n">
        <f aca="false">H949</f>
        <v>0</v>
      </c>
      <c r="I948" s="29" t="n">
        <f aca="false">I949</f>
        <v>58000</v>
      </c>
    </row>
    <row r="949" customFormat="false" ht="15" hidden="false" customHeight="false" outlineLevel="0" collapsed="false">
      <c r="A949" s="21" t="s">
        <v>139</v>
      </c>
      <c r="B949" s="17" t="s">
        <v>744</v>
      </c>
      <c r="C949" s="17" t="s">
        <v>94</v>
      </c>
      <c r="D949" s="17" t="s">
        <v>16</v>
      </c>
      <c r="E949" s="20" t="s">
        <v>509</v>
      </c>
      <c r="F949" s="17" t="s">
        <v>140</v>
      </c>
      <c r="G949" s="29" t="n">
        <v>0</v>
      </c>
      <c r="H949" s="29" t="n">
        <v>0</v>
      </c>
      <c r="I949" s="29" t="n">
        <f aca="false">48198+9802</f>
        <v>58000</v>
      </c>
    </row>
    <row r="950" customFormat="false" ht="60" hidden="false" customHeight="false" outlineLevel="0" collapsed="false">
      <c r="A950" s="19" t="s">
        <v>117</v>
      </c>
      <c r="B950" s="17" t="s">
        <v>744</v>
      </c>
      <c r="C950" s="17" t="s">
        <v>94</v>
      </c>
      <c r="D950" s="17" t="s">
        <v>16</v>
      </c>
      <c r="E950" s="20" t="s">
        <v>118</v>
      </c>
      <c r="F950" s="17"/>
      <c r="G950" s="29" t="n">
        <f aca="false">G951+G954+G957</f>
        <v>497790</v>
      </c>
      <c r="H950" s="29" t="n">
        <f aca="false">H951+H954+H957</f>
        <v>502484.6</v>
      </c>
      <c r="I950" s="29" t="n">
        <f aca="false">I951+I954+I957</f>
        <v>503575</v>
      </c>
    </row>
    <row r="951" customFormat="false" ht="45" hidden="false" customHeight="false" outlineLevel="0" collapsed="false">
      <c r="A951" s="40" t="s">
        <v>510</v>
      </c>
      <c r="B951" s="17" t="s">
        <v>744</v>
      </c>
      <c r="C951" s="17" t="s">
        <v>94</v>
      </c>
      <c r="D951" s="17" t="s">
        <v>16</v>
      </c>
      <c r="E951" s="20" t="s">
        <v>511</v>
      </c>
      <c r="F951" s="17"/>
      <c r="G951" s="29" t="n">
        <f aca="false">G952</f>
        <v>156372</v>
      </c>
      <c r="H951" s="29" t="n">
        <f aca="false">H952</f>
        <v>161066.6</v>
      </c>
      <c r="I951" s="29" t="n">
        <f aca="false">I952</f>
        <v>162157</v>
      </c>
    </row>
    <row r="952" customFormat="false" ht="45" hidden="false" customHeight="false" outlineLevel="0" collapsed="false">
      <c r="A952" s="21" t="s">
        <v>137</v>
      </c>
      <c r="B952" s="17" t="s">
        <v>744</v>
      </c>
      <c r="C952" s="17" t="s">
        <v>94</v>
      </c>
      <c r="D952" s="17" t="s">
        <v>16</v>
      </c>
      <c r="E952" s="20" t="s">
        <v>511</v>
      </c>
      <c r="F952" s="17" t="s">
        <v>138</v>
      </c>
      <c r="G952" s="29" t="n">
        <f aca="false">G953</f>
        <v>156372</v>
      </c>
      <c r="H952" s="29" t="n">
        <f aca="false">H953</f>
        <v>161066.6</v>
      </c>
      <c r="I952" s="29" t="n">
        <f aca="false">I953</f>
        <v>162157</v>
      </c>
    </row>
    <row r="953" customFormat="false" ht="15" hidden="false" customHeight="false" outlineLevel="0" collapsed="false">
      <c r="A953" s="21" t="s">
        <v>139</v>
      </c>
      <c r="B953" s="17" t="s">
        <v>744</v>
      </c>
      <c r="C953" s="17" t="s">
        <v>94</v>
      </c>
      <c r="D953" s="17" t="s">
        <v>16</v>
      </c>
      <c r="E953" s="20" t="s">
        <v>511</v>
      </c>
      <c r="F953" s="17" t="s">
        <v>140</v>
      </c>
      <c r="G953" s="29" t="n">
        <v>156372</v>
      </c>
      <c r="H953" s="29" t="n">
        <f aca="false">186042+26562-51000-537.4</f>
        <v>161066.6</v>
      </c>
      <c r="I953" s="29" t="n">
        <f aca="false">191600+27359-47000-9802</f>
        <v>162157</v>
      </c>
    </row>
    <row r="954" customFormat="false" ht="150" hidden="false" customHeight="false" outlineLevel="0" collapsed="false">
      <c r="A954" s="23" t="s">
        <v>512</v>
      </c>
      <c r="B954" s="17" t="s">
        <v>744</v>
      </c>
      <c r="C954" s="17" t="s">
        <v>94</v>
      </c>
      <c r="D954" s="17" t="s">
        <v>16</v>
      </c>
      <c r="E954" s="20" t="s">
        <v>513</v>
      </c>
      <c r="F954" s="17"/>
      <c r="G954" s="29" t="n">
        <f aca="false">G955</f>
        <v>337530</v>
      </c>
      <c r="H954" s="29" t="n">
        <f aca="false">H955</f>
        <v>337530</v>
      </c>
      <c r="I954" s="29" t="n">
        <f aca="false">I955</f>
        <v>337530</v>
      </c>
    </row>
    <row r="955" customFormat="false" ht="45" hidden="false" customHeight="false" outlineLevel="0" collapsed="false">
      <c r="A955" s="21" t="s">
        <v>137</v>
      </c>
      <c r="B955" s="17" t="s">
        <v>744</v>
      </c>
      <c r="C955" s="17" t="s">
        <v>94</v>
      </c>
      <c r="D955" s="17" t="s">
        <v>16</v>
      </c>
      <c r="E955" s="20" t="s">
        <v>513</v>
      </c>
      <c r="F955" s="17" t="s">
        <v>138</v>
      </c>
      <c r="G955" s="29" t="n">
        <f aca="false">G956</f>
        <v>337530</v>
      </c>
      <c r="H955" s="29" t="n">
        <f aca="false">H956</f>
        <v>337530</v>
      </c>
      <c r="I955" s="29" t="n">
        <f aca="false">I956</f>
        <v>337530</v>
      </c>
    </row>
    <row r="956" customFormat="false" ht="15" hidden="false" customHeight="false" outlineLevel="0" collapsed="false">
      <c r="A956" s="21" t="s">
        <v>139</v>
      </c>
      <c r="B956" s="17" t="s">
        <v>744</v>
      </c>
      <c r="C956" s="17" t="s">
        <v>94</v>
      </c>
      <c r="D956" s="17" t="s">
        <v>16</v>
      </c>
      <c r="E956" s="20" t="s">
        <v>513</v>
      </c>
      <c r="F956" s="17" t="s">
        <v>140</v>
      </c>
      <c r="G956" s="29" t="n">
        <v>337530</v>
      </c>
      <c r="H956" s="29" t="n">
        <v>337530</v>
      </c>
      <c r="I956" s="29" t="n">
        <v>337530</v>
      </c>
    </row>
    <row r="957" customFormat="false" ht="120" hidden="false" customHeight="false" outlineLevel="0" collapsed="false">
      <c r="A957" s="23" t="s">
        <v>514</v>
      </c>
      <c r="B957" s="17" t="s">
        <v>744</v>
      </c>
      <c r="C957" s="17" t="s">
        <v>94</v>
      </c>
      <c r="D957" s="17" t="s">
        <v>16</v>
      </c>
      <c r="E957" s="20" t="s">
        <v>515</v>
      </c>
      <c r="F957" s="24"/>
      <c r="G957" s="29" t="n">
        <f aca="false">G958</f>
        <v>3888</v>
      </c>
      <c r="H957" s="29" t="n">
        <f aca="false">H958</f>
        <v>3888</v>
      </c>
      <c r="I957" s="29" t="n">
        <f aca="false">I958</f>
        <v>3888</v>
      </c>
    </row>
    <row r="958" customFormat="false" ht="45" hidden="false" customHeight="false" outlineLevel="0" collapsed="false">
      <c r="A958" s="21" t="s">
        <v>137</v>
      </c>
      <c r="B958" s="17" t="s">
        <v>744</v>
      </c>
      <c r="C958" s="17" t="s">
        <v>94</v>
      </c>
      <c r="D958" s="17" t="s">
        <v>16</v>
      </c>
      <c r="E958" s="20" t="s">
        <v>515</v>
      </c>
      <c r="F958" s="17" t="s">
        <v>138</v>
      </c>
      <c r="G958" s="29" t="n">
        <f aca="false">G959</f>
        <v>3888</v>
      </c>
      <c r="H958" s="29" t="n">
        <f aca="false">H959</f>
        <v>3888</v>
      </c>
      <c r="I958" s="29" t="n">
        <f aca="false">I959</f>
        <v>3888</v>
      </c>
    </row>
    <row r="959" customFormat="false" ht="45" hidden="false" customHeight="false" outlineLevel="0" collapsed="false">
      <c r="A959" s="21" t="s">
        <v>516</v>
      </c>
      <c r="B959" s="17" t="s">
        <v>744</v>
      </c>
      <c r="C959" s="17" t="s">
        <v>94</v>
      </c>
      <c r="D959" s="17" t="s">
        <v>16</v>
      </c>
      <c r="E959" s="20" t="s">
        <v>515</v>
      </c>
      <c r="F959" s="17" t="s">
        <v>517</v>
      </c>
      <c r="G959" s="29" t="n">
        <v>3888</v>
      </c>
      <c r="H959" s="29" t="n">
        <v>3888</v>
      </c>
      <c r="I959" s="29" t="n">
        <v>3888</v>
      </c>
    </row>
    <row r="960" customFormat="false" ht="30" hidden="false" customHeight="false" outlineLevel="0" collapsed="false">
      <c r="A960" s="19" t="s">
        <v>47</v>
      </c>
      <c r="B960" s="17" t="s">
        <v>744</v>
      </c>
      <c r="C960" s="17" t="s">
        <v>94</v>
      </c>
      <c r="D960" s="17" t="s">
        <v>16</v>
      </c>
      <c r="E960" s="20" t="s">
        <v>48</v>
      </c>
      <c r="F960" s="17"/>
      <c r="G960" s="18" t="n">
        <f aca="false">G961</f>
        <v>0</v>
      </c>
      <c r="H960" s="18" t="n">
        <f aca="false">H961</f>
        <v>520</v>
      </c>
      <c r="I960" s="18" t="n">
        <f aca="false">I961</f>
        <v>340</v>
      </c>
    </row>
    <row r="961" customFormat="false" ht="15" hidden="false" customHeight="false" outlineLevel="0" collapsed="false">
      <c r="A961" s="19" t="s">
        <v>518</v>
      </c>
      <c r="B961" s="17" t="s">
        <v>744</v>
      </c>
      <c r="C961" s="17" t="s">
        <v>94</v>
      </c>
      <c r="D961" s="17" t="s">
        <v>16</v>
      </c>
      <c r="E961" s="20" t="s">
        <v>519</v>
      </c>
      <c r="F961" s="17"/>
      <c r="G961" s="18" t="n">
        <f aca="false">G962</f>
        <v>0</v>
      </c>
      <c r="H961" s="18" t="n">
        <f aca="false">H962</f>
        <v>520</v>
      </c>
      <c r="I961" s="18" t="n">
        <f aca="false">I962</f>
        <v>340</v>
      </c>
    </row>
    <row r="962" customFormat="false" ht="60" hidden="false" customHeight="false" outlineLevel="0" collapsed="false">
      <c r="A962" s="22" t="s">
        <v>520</v>
      </c>
      <c r="B962" s="17" t="s">
        <v>744</v>
      </c>
      <c r="C962" s="17" t="s">
        <v>94</v>
      </c>
      <c r="D962" s="17" t="s">
        <v>16</v>
      </c>
      <c r="E962" s="20" t="s">
        <v>521</v>
      </c>
      <c r="F962" s="17"/>
      <c r="G962" s="18" t="n">
        <f aca="false">G963</f>
        <v>0</v>
      </c>
      <c r="H962" s="18" t="n">
        <f aca="false">H963</f>
        <v>520</v>
      </c>
      <c r="I962" s="18" t="n">
        <f aca="false">I963</f>
        <v>340</v>
      </c>
    </row>
    <row r="963" customFormat="false" ht="135" hidden="false" customHeight="false" outlineLevel="0" collapsed="false">
      <c r="A963" s="22" t="s">
        <v>522</v>
      </c>
      <c r="B963" s="17" t="s">
        <v>744</v>
      </c>
      <c r="C963" s="17" t="s">
        <v>94</v>
      </c>
      <c r="D963" s="17" t="s">
        <v>16</v>
      </c>
      <c r="E963" s="20" t="s">
        <v>523</v>
      </c>
      <c r="F963" s="17"/>
      <c r="G963" s="18" t="n">
        <f aca="false">G964</f>
        <v>0</v>
      </c>
      <c r="H963" s="18" t="n">
        <f aca="false">H964</f>
        <v>520</v>
      </c>
      <c r="I963" s="18" t="n">
        <f aca="false">I964</f>
        <v>340</v>
      </c>
    </row>
    <row r="964" customFormat="false" ht="45" hidden="false" customHeight="false" outlineLevel="0" collapsed="false">
      <c r="A964" s="21" t="s">
        <v>137</v>
      </c>
      <c r="B964" s="17" t="s">
        <v>744</v>
      </c>
      <c r="C964" s="17" t="s">
        <v>94</v>
      </c>
      <c r="D964" s="17" t="s">
        <v>16</v>
      </c>
      <c r="E964" s="20" t="s">
        <v>523</v>
      </c>
      <c r="F964" s="17" t="s">
        <v>138</v>
      </c>
      <c r="G964" s="18" t="n">
        <f aca="false">G965</f>
        <v>0</v>
      </c>
      <c r="H964" s="18" t="n">
        <f aca="false">H965</f>
        <v>520</v>
      </c>
      <c r="I964" s="18" t="n">
        <f aca="false">I965</f>
        <v>340</v>
      </c>
    </row>
    <row r="965" customFormat="false" ht="15" hidden="false" customHeight="false" outlineLevel="0" collapsed="false">
      <c r="A965" s="21" t="s">
        <v>139</v>
      </c>
      <c r="B965" s="17" t="s">
        <v>744</v>
      </c>
      <c r="C965" s="17" t="s">
        <v>94</v>
      </c>
      <c r="D965" s="17" t="s">
        <v>16</v>
      </c>
      <c r="E965" s="20" t="s">
        <v>523</v>
      </c>
      <c r="F965" s="17" t="s">
        <v>140</v>
      </c>
      <c r="G965" s="18" t="n">
        <v>0</v>
      </c>
      <c r="H965" s="18" t="n">
        <v>520</v>
      </c>
      <c r="I965" s="18" t="n">
        <v>340</v>
      </c>
    </row>
    <row r="966" customFormat="false" ht="45" hidden="false" customHeight="false" outlineLevel="0" collapsed="false">
      <c r="A966" s="19" t="s">
        <v>129</v>
      </c>
      <c r="B966" s="17" t="s">
        <v>744</v>
      </c>
      <c r="C966" s="17" t="s">
        <v>94</v>
      </c>
      <c r="D966" s="17" t="s">
        <v>16</v>
      </c>
      <c r="E966" s="20" t="s">
        <v>130</v>
      </c>
      <c r="F966" s="17"/>
      <c r="G966" s="18" t="n">
        <f aca="false">G975+G980+G967</f>
        <v>16524.7</v>
      </c>
      <c r="H966" s="18" t="n">
        <f aca="false">H975+H980+H967</f>
        <v>16927.7</v>
      </c>
      <c r="I966" s="18" t="n">
        <f aca="false">I975+I980+I967</f>
        <v>17427.7</v>
      </c>
    </row>
    <row r="967" customFormat="false" ht="30" hidden="false" customHeight="false" outlineLevel="0" collapsed="false">
      <c r="A967" s="19" t="s">
        <v>131</v>
      </c>
      <c r="B967" s="17" t="s">
        <v>744</v>
      </c>
      <c r="C967" s="17" t="s">
        <v>94</v>
      </c>
      <c r="D967" s="17" t="s">
        <v>16</v>
      </c>
      <c r="E967" s="20" t="s">
        <v>132</v>
      </c>
      <c r="F967" s="17"/>
      <c r="G967" s="18" t="n">
        <f aca="false">G968</f>
        <v>16062.7</v>
      </c>
      <c r="H967" s="18" t="n">
        <f aca="false">H968</f>
        <v>16462.7</v>
      </c>
      <c r="I967" s="18" t="n">
        <f aca="false">I968</f>
        <v>16962.7</v>
      </c>
    </row>
    <row r="968" customFormat="false" ht="60" hidden="false" customHeight="false" outlineLevel="0" collapsed="false">
      <c r="A968" s="23" t="s">
        <v>133</v>
      </c>
      <c r="B968" s="17" t="s">
        <v>744</v>
      </c>
      <c r="C968" s="17" t="s">
        <v>94</v>
      </c>
      <c r="D968" s="17" t="s">
        <v>16</v>
      </c>
      <c r="E968" s="20" t="s">
        <v>134</v>
      </c>
      <c r="F968" s="17"/>
      <c r="G968" s="18" t="n">
        <f aca="false">G972+G969</f>
        <v>16062.7</v>
      </c>
      <c r="H968" s="18" t="n">
        <f aca="false">H972+H969</f>
        <v>16462.7</v>
      </c>
      <c r="I968" s="18" t="n">
        <f aca="false">I972+I969</f>
        <v>16962.7</v>
      </c>
    </row>
    <row r="969" customFormat="false" ht="90" hidden="false" customHeight="false" outlineLevel="0" collapsed="false">
      <c r="A969" s="19" t="s">
        <v>230</v>
      </c>
      <c r="B969" s="17" t="s">
        <v>744</v>
      </c>
      <c r="C969" s="17" t="s">
        <v>94</v>
      </c>
      <c r="D969" s="17" t="s">
        <v>16</v>
      </c>
      <c r="E969" s="20" t="s">
        <v>231</v>
      </c>
      <c r="F969" s="17"/>
      <c r="G969" s="18" t="n">
        <f aca="false">G970</f>
        <v>600</v>
      </c>
      <c r="H969" s="18" t="n">
        <f aca="false">H970</f>
        <v>1000</v>
      </c>
      <c r="I969" s="18" t="n">
        <f aca="false">I970</f>
        <v>1500</v>
      </c>
    </row>
    <row r="970" customFormat="false" ht="45" hidden="false" customHeight="false" outlineLevel="0" collapsed="false">
      <c r="A970" s="21" t="s">
        <v>137</v>
      </c>
      <c r="B970" s="17" t="s">
        <v>744</v>
      </c>
      <c r="C970" s="17" t="s">
        <v>94</v>
      </c>
      <c r="D970" s="17" t="s">
        <v>16</v>
      </c>
      <c r="E970" s="20" t="s">
        <v>231</v>
      </c>
      <c r="F970" s="17" t="s">
        <v>138</v>
      </c>
      <c r="G970" s="18" t="n">
        <f aca="false">G971</f>
        <v>600</v>
      </c>
      <c r="H970" s="18" t="n">
        <f aca="false">H971</f>
        <v>1000</v>
      </c>
      <c r="I970" s="18" t="n">
        <f aca="false">I971</f>
        <v>1500</v>
      </c>
    </row>
    <row r="971" customFormat="false" ht="15" hidden="false" customHeight="false" outlineLevel="0" collapsed="false">
      <c r="A971" s="21" t="s">
        <v>139</v>
      </c>
      <c r="B971" s="17" t="s">
        <v>744</v>
      </c>
      <c r="C971" s="17" t="s">
        <v>94</v>
      </c>
      <c r="D971" s="17" t="s">
        <v>16</v>
      </c>
      <c r="E971" s="20" t="s">
        <v>231</v>
      </c>
      <c r="F971" s="17" t="s">
        <v>140</v>
      </c>
      <c r="G971" s="18" t="n">
        <v>600</v>
      </c>
      <c r="H971" s="18" t="n">
        <v>1000</v>
      </c>
      <c r="I971" s="18" t="n">
        <v>1500</v>
      </c>
    </row>
    <row r="972" customFormat="false" ht="15" hidden="false" customHeight="false" outlineLevel="0" collapsed="false">
      <c r="A972" s="21" t="s">
        <v>135</v>
      </c>
      <c r="B972" s="17" t="s">
        <v>744</v>
      </c>
      <c r="C972" s="17" t="s">
        <v>94</v>
      </c>
      <c r="D972" s="17" t="s">
        <v>16</v>
      </c>
      <c r="E972" s="20" t="s">
        <v>136</v>
      </c>
      <c r="F972" s="17"/>
      <c r="G972" s="18" t="n">
        <f aca="false">G973</f>
        <v>15462.7</v>
      </c>
      <c r="H972" s="18" t="n">
        <f aca="false">H973</f>
        <v>15462.7</v>
      </c>
      <c r="I972" s="18" t="n">
        <f aca="false">I973</f>
        <v>15462.7</v>
      </c>
    </row>
    <row r="973" customFormat="false" ht="45" hidden="false" customHeight="false" outlineLevel="0" collapsed="false">
      <c r="A973" s="21" t="s">
        <v>137</v>
      </c>
      <c r="B973" s="17" t="s">
        <v>744</v>
      </c>
      <c r="C973" s="17" t="s">
        <v>94</v>
      </c>
      <c r="D973" s="17" t="s">
        <v>16</v>
      </c>
      <c r="E973" s="20" t="s">
        <v>136</v>
      </c>
      <c r="F973" s="17" t="s">
        <v>138</v>
      </c>
      <c r="G973" s="18" t="n">
        <f aca="false">G974</f>
        <v>15462.7</v>
      </c>
      <c r="H973" s="18" t="n">
        <f aca="false">H974</f>
        <v>15462.7</v>
      </c>
      <c r="I973" s="18" t="n">
        <f aca="false">I974</f>
        <v>15462.7</v>
      </c>
    </row>
    <row r="974" customFormat="false" ht="15" hidden="false" customHeight="false" outlineLevel="0" collapsed="false">
      <c r="A974" s="21" t="s">
        <v>139</v>
      </c>
      <c r="B974" s="17" t="s">
        <v>744</v>
      </c>
      <c r="C974" s="17" t="s">
        <v>94</v>
      </c>
      <c r="D974" s="17" t="s">
        <v>16</v>
      </c>
      <c r="E974" s="20" t="s">
        <v>136</v>
      </c>
      <c r="F974" s="17" t="s">
        <v>140</v>
      </c>
      <c r="G974" s="18" t="n">
        <v>15462.7</v>
      </c>
      <c r="H974" s="18" t="n">
        <v>15462.7</v>
      </c>
      <c r="I974" s="18" t="n">
        <v>15462.7</v>
      </c>
    </row>
    <row r="975" customFormat="false" ht="30" hidden="false" customHeight="false" outlineLevel="0" collapsed="false">
      <c r="A975" s="19" t="s">
        <v>252</v>
      </c>
      <c r="B975" s="17" t="s">
        <v>744</v>
      </c>
      <c r="C975" s="17" t="s">
        <v>94</v>
      </c>
      <c r="D975" s="17" t="s">
        <v>16</v>
      </c>
      <c r="E975" s="20" t="s">
        <v>253</v>
      </c>
      <c r="F975" s="17"/>
      <c r="G975" s="18" t="n">
        <f aca="false">G976</f>
        <v>395</v>
      </c>
      <c r="H975" s="18" t="n">
        <f aca="false">H976</f>
        <v>395</v>
      </c>
      <c r="I975" s="18" t="n">
        <f aca="false">I976</f>
        <v>395</v>
      </c>
    </row>
    <row r="976" customFormat="false" ht="30" hidden="false" customHeight="false" outlineLevel="0" collapsed="false">
      <c r="A976" s="23" t="s">
        <v>254</v>
      </c>
      <c r="B976" s="17" t="s">
        <v>744</v>
      </c>
      <c r="C976" s="17" t="s">
        <v>94</v>
      </c>
      <c r="D976" s="17" t="s">
        <v>16</v>
      </c>
      <c r="E976" s="20" t="s">
        <v>255</v>
      </c>
      <c r="F976" s="17"/>
      <c r="G976" s="18" t="n">
        <f aca="false">G977</f>
        <v>395</v>
      </c>
      <c r="H976" s="18" t="n">
        <f aca="false">H977</f>
        <v>395</v>
      </c>
      <c r="I976" s="18" t="n">
        <f aca="false">I977</f>
        <v>395</v>
      </c>
    </row>
    <row r="977" customFormat="false" ht="30" hidden="false" customHeight="false" outlineLevel="0" collapsed="false">
      <c r="A977" s="27" t="s">
        <v>256</v>
      </c>
      <c r="B977" s="17" t="s">
        <v>744</v>
      </c>
      <c r="C977" s="17" t="s">
        <v>94</v>
      </c>
      <c r="D977" s="17" t="s">
        <v>16</v>
      </c>
      <c r="E977" s="20" t="s">
        <v>257</v>
      </c>
      <c r="F977" s="17"/>
      <c r="G977" s="18" t="n">
        <f aca="false">G978</f>
        <v>395</v>
      </c>
      <c r="H977" s="18" t="n">
        <f aca="false">H978</f>
        <v>395</v>
      </c>
      <c r="I977" s="18" t="n">
        <f aca="false">I978</f>
        <v>395</v>
      </c>
    </row>
    <row r="978" customFormat="false" ht="45" hidden="false" customHeight="false" outlineLevel="0" collapsed="false">
      <c r="A978" s="21" t="s">
        <v>137</v>
      </c>
      <c r="B978" s="17" t="s">
        <v>744</v>
      </c>
      <c r="C978" s="17" t="s">
        <v>94</v>
      </c>
      <c r="D978" s="17" t="s">
        <v>16</v>
      </c>
      <c r="E978" s="20" t="s">
        <v>257</v>
      </c>
      <c r="F978" s="17" t="s">
        <v>138</v>
      </c>
      <c r="G978" s="18" t="n">
        <f aca="false">G979</f>
        <v>395</v>
      </c>
      <c r="H978" s="18" t="n">
        <f aca="false">H979</f>
        <v>395</v>
      </c>
      <c r="I978" s="18" t="n">
        <f aca="false">I979</f>
        <v>395</v>
      </c>
    </row>
    <row r="979" customFormat="false" ht="15" hidden="false" customHeight="false" outlineLevel="0" collapsed="false">
      <c r="A979" s="21" t="s">
        <v>139</v>
      </c>
      <c r="B979" s="17" t="s">
        <v>744</v>
      </c>
      <c r="C979" s="17" t="s">
        <v>94</v>
      </c>
      <c r="D979" s="17" t="s">
        <v>16</v>
      </c>
      <c r="E979" s="20" t="s">
        <v>257</v>
      </c>
      <c r="F979" s="17" t="s">
        <v>140</v>
      </c>
      <c r="G979" s="18" t="n">
        <v>395</v>
      </c>
      <c r="H979" s="18" t="n">
        <v>395</v>
      </c>
      <c r="I979" s="18" t="n">
        <v>395</v>
      </c>
    </row>
    <row r="980" customFormat="false" ht="30" hidden="false" customHeight="false" outlineLevel="0" collapsed="false">
      <c r="A980" s="19" t="s">
        <v>217</v>
      </c>
      <c r="B980" s="17" t="s">
        <v>744</v>
      </c>
      <c r="C980" s="17" t="s">
        <v>94</v>
      </c>
      <c r="D980" s="17" t="s">
        <v>16</v>
      </c>
      <c r="E980" s="20" t="s">
        <v>218</v>
      </c>
      <c r="F980" s="17"/>
      <c r="G980" s="18" t="n">
        <f aca="false">G981</f>
        <v>67</v>
      </c>
      <c r="H980" s="18" t="n">
        <f aca="false">H981</f>
        <v>70</v>
      </c>
      <c r="I980" s="18" t="n">
        <f aca="false">I981</f>
        <v>70</v>
      </c>
    </row>
    <row r="981" customFormat="false" ht="75" hidden="false" customHeight="false" outlineLevel="0" collapsed="false">
      <c r="A981" s="23" t="s">
        <v>219</v>
      </c>
      <c r="B981" s="17" t="s">
        <v>744</v>
      </c>
      <c r="C981" s="17" t="s">
        <v>94</v>
      </c>
      <c r="D981" s="17" t="s">
        <v>16</v>
      </c>
      <c r="E981" s="20" t="s">
        <v>220</v>
      </c>
      <c r="F981" s="17"/>
      <c r="G981" s="18" t="n">
        <f aca="false">G982</f>
        <v>67</v>
      </c>
      <c r="H981" s="18" t="n">
        <f aca="false">H982</f>
        <v>70</v>
      </c>
      <c r="I981" s="18" t="n">
        <f aca="false">I982</f>
        <v>70</v>
      </c>
    </row>
    <row r="982" customFormat="false" ht="45" hidden="false" customHeight="false" outlineLevel="0" collapsed="false">
      <c r="A982" s="23" t="s">
        <v>221</v>
      </c>
      <c r="B982" s="17" t="s">
        <v>744</v>
      </c>
      <c r="C982" s="17" t="s">
        <v>94</v>
      </c>
      <c r="D982" s="17" t="s">
        <v>16</v>
      </c>
      <c r="E982" s="20" t="s">
        <v>222</v>
      </c>
      <c r="F982" s="17"/>
      <c r="G982" s="18" t="n">
        <f aca="false">G983</f>
        <v>67</v>
      </c>
      <c r="H982" s="18" t="n">
        <f aca="false">H983</f>
        <v>70</v>
      </c>
      <c r="I982" s="18" t="n">
        <f aca="false">I983</f>
        <v>70</v>
      </c>
    </row>
    <row r="983" customFormat="false" ht="45" hidden="false" customHeight="false" outlineLevel="0" collapsed="false">
      <c r="A983" s="21" t="s">
        <v>137</v>
      </c>
      <c r="B983" s="17" t="s">
        <v>744</v>
      </c>
      <c r="C983" s="17" t="s">
        <v>94</v>
      </c>
      <c r="D983" s="17" t="s">
        <v>16</v>
      </c>
      <c r="E983" s="20" t="s">
        <v>222</v>
      </c>
      <c r="F983" s="17" t="s">
        <v>138</v>
      </c>
      <c r="G983" s="18" t="n">
        <f aca="false">G984</f>
        <v>67</v>
      </c>
      <c r="H983" s="18" t="n">
        <f aca="false">H984</f>
        <v>70</v>
      </c>
      <c r="I983" s="18" t="n">
        <f aca="false">I984</f>
        <v>70</v>
      </c>
    </row>
    <row r="984" customFormat="false" ht="15" hidden="false" customHeight="false" outlineLevel="0" collapsed="false">
      <c r="A984" s="21" t="s">
        <v>139</v>
      </c>
      <c r="B984" s="17" t="s">
        <v>744</v>
      </c>
      <c r="C984" s="17" t="s">
        <v>94</v>
      </c>
      <c r="D984" s="17" t="s">
        <v>16</v>
      </c>
      <c r="E984" s="20" t="s">
        <v>222</v>
      </c>
      <c r="F984" s="17" t="s">
        <v>140</v>
      </c>
      <c r="G984" s="18" t="n">
        <v>67</v>
      </c>
      <c r="H984" s="18" t="n">
        <f aca="false">150-80</f>
        <v>70</v>
      </c>
      <c r="I984" s="18" t="n">
        <f aca="false">150-80</f>
        <v>70</v>
      </c>
    </row>
    <row r="985" customFormat="false" ht="30" hidden="false" customHeight="false" outlineLevel="0" collapsed="false">
      <c r="A985" s="19" t="s">
        <v>181</v>
      </c>
      <c r="B985" s="17" t="s">
        <v>744</v>
      </c>
      <c r="C985" s="17" t="s">
        <v>94</v>
      </c>
      <c r="D985" s="17" t="s">
        <v>16</v>
      </c>
      <c r="E985" s="20" t="s">
        <v>182</v>
      </c>
      <c r="F985" s="17"/>
      <c r="G985" s="18" t="n">
        <f aca="false">G986</f>
        <v>194.2</v>
      </c>
      <c r="H985" s="18" t="n">
        <f aca="false">H986</f>
        <v>202.5</v>
      </c>
      <c r="I985" s="18" t="n">
        <f aca="false">I986</f>
        <v>203</v>
      </c>
    </row>
    <row r="986" customFormat="false" ht="60" hidden="false" customHeight="false" outlineLevel="0" collapsed="false">
      <c r="A986" s="19" t="s">
        <v>322</v>
      </c>
      <c r="B986" s="17" t="s">
        <v>744</v>
      </c>
      <c r="C986" s="17" t="s">
        <v>94</v>
      </c>
      <c r="D986" s="17" t="s">
        <v>16</v>
      </c>
      <c r="E986" s="20" t="s">
        <v>323</v>
      </c>
      <c r="F986" s="17"/>
      <c r="G986" s="18" t="n">
        <f aca="false">G987</f>
        <v>194.2</v>
      </c>
      <c r="H986" s="18" t="n">
        <f aca="false">H987</f>
        <v>202.5</v>
      </c>
      <c r="I986" s="18" t="n">
        <f aca="false">I987</f>
        <v>203</v>
      </c>
    </row>
    <row r="987" customFormat="false" ht="30" hidden="false" customHeight="false" outlineLevel="0" collapsed="false">
      <c r="A987" s="19" t="s">
        <v>524</v>
      </c>
      <c r="B987" s="17" t="s">
        <v>744</v>
      </c>
      <c r="C987" s="17" t="s">
        <v>94</v>
      </c>
      <c r="D987" s="17" t="s">
        <v>16</v>
      </c>
      <c r="E987" s="20" t="s">
        <v>525</v>
      </c>
      <c r="F987" s="24"/>
      <c r="G987" s="18" t="n">
        <f aca="false">G988+G991</f>
        <v>194.2</v>
      </c>
      <c r="H987" s="18" t="n">
        <f aca="false">H988+H991</f>
        <v>202.5</v>
      </c>
      <c r="I987" s="18" t="n">
        <f aca="false">I988+I991</f>
        <v>203</v>
      </c>
    </row>
    <row r="988" customFormat="false" ht="90" hidden="false" customHeight="false" outlineLevel="0" collapsed="false">
      <c r="A988" s="22" t="s">
        <v>526</v>
      </c>
      <c r="B988" s="17" t="s">
        <v>744</v>
      </c>
      <c r="C988" s="17" t="s">
        <v>94</v>
      </c>
      <c r="D988" s="17" t="s">
        <v>16</v>
      </c>
      <c r="E988" s="20" t="s">
        <v>527</v>
      </c>
      <c r="F988" s="24"/>
      <c r="G988" s="18" t="n">
        <f aca="false">G989</f>
        <v>68.4</v>
      </c>
      <c r="H988" s="18" t="n">
        <f aca="false">H989</f>
        <v>76.3</v>
      </c>
      <c r="I988" s="18" t="n">
        <f aca="false">I989</f>
        <v>76.5</v>
      </c>
    </row>
    <row r="989" customFormat="false" ht="45" hidden="false" customHeight="false" outlineLevel="0" collapsed="false">
      <c r="A989" s="21" t="s">
        <v>137</v>
      </c>
      <c r="B989" s="17" t="s">
        <v>744</v>
      </c>
      <c r="C989" s="17" t="s">
        <v>94</v>
      </c>
      <c r="D989" s="17" t="s">
        <v>16</v>
      </c>
      <c r="E989" s="20" t="s">
        <v>527</v>
      </c>
      <c r="F989" s="17" t="n">
        <v>600</v>
      </c>
      <c r="G989" s="18" t="n">
        <f aca="false">G990</f>
        <v>68.4</v>
      </c>
      <c r="H989" s="18" t="n">
        <f aca="false">H990</f>
        <v>76.3</v>
      </c>
      <c r="I989" s="18" t="n">
        <f aca="false">I990</f>
        <v>76.5</v>
      </c>
    </row>
    <row r="990" customFormat="false" ht="15" hidden="false" customHeight="false" outlineLevel="0" collapsed="false">
      <c r="A990" s="21" t="s">
        <v>139</v>
      </c>
      <c r="B990" s="17" t="s">
        <v>744</v>
      </c>
      <c r="C990" s="17" t="s">
        <v>94</v>
      </c>
      <c r="D990" s="17" t="s">
        <v>16</v>
      </c>
      <c r="E990" s="20" t="s">
        <v>527</v>
      </c>
      <c r="F990" s="17" t="n">
        <v>610</v>
      </c>
      <c r="G990" s="18" t="n">
        <v>68.4</v>
      </c>
      <c r="H990" s="18" t="n">
        <v>76.3</v>
      </c>
      <c r="I990" s="18" t="n">
        <v>76.5</v>
      </c>
    </row>
    <row r="991" customFormat="false" ht="90" hidden="false" customHeight="false" outlineLevel="0" collapsed="false">
      <c r="A991" s="22" t="s">
        <v>528</v>
      </c>
      <c r="B991" s="17" t="s">
        <v>744</v>
      </c>
      <c r="C991" s="17" t="s">
        <v>94</v>
      </c>
      <c r="D991" s="17" t="s">
        <v>16</v>
      </c>
      <c r="E991" s="20" t="s">
        <v>529</v>
      </c>
      <c r="F991" s="24"/>
      <c r="G991" s="18" t="n">
        <f aca="false">G992</f>
        <v>125.8</v>
      </c>
      <c r="H991" s="18" t="n">
        <f aca="false">H992</f>
        <v>126.2</v>
      </c>
      <c r="I991" s="18" t="n">
        <f aca="false">I992</f>
        <v>126.5</v>
      </c>
    </row>
    <row r="992" customFormat="false" ht="45" hidden="false" customHeight="false" outlineLevel="0" collapsed="false">
      <c r="A992" s="21" t="s">
        <v>137</v>
      </c>
      <c r="B992" s="17" t="s">
        <v>744</v>
      </c>
      <c r="C992" s="17" t="s">
        <v>94</v>
      </c>
      <c r="D992" s="17" t="s">
        <v>16</v>
      </c>
      <c r="E992" s="20" t="s">
        <v>529</v>
      </c>
      <c r="F992" s="24" t="n">
        <v>600</v>
      </c>
      <c r="G992" s="18" t="n">
        <f aca="false">G993</f>
        <v>125.8</v>
      </c>
      <c r="H992" s="18" t="n">
        <f aca="false">H993</f>
        <v>126.2</v>
      </c>
      <c r="I992" s="18" t="n">
        <f aca="false">I993</f>
        <v>126.5</v>
      </c>
    </row>
    <row r="993" customFormat="false" ht="15" hidden="false" customHeight="false" outlineLevel="0" collapsed="false">
      <c r="A993" s="21" t="s">
        <v>139</v>
      </c>
      <c r="B993" s="17" t="s">
        <v>744</v>
      </c>
      <c r="C993" s="17" t="s">
        <v>94</v>
      </c>
      <c r="D993" s="17" t="s">
        <v>16</v>
      </c>
      <c r="E993" s="20" t="s">
        <v>529</v>
      </c>
      <c r="F993" s="24" t="n">
        <v>610</v>
      </c>
      <c r="G993" s="18" t="n">
        <v>125.8</v>
      </c>
      <c r="H993" s="18" t="n">
        <v>126.2</v>
      </c>
      <c r="I993" s="18" t="n">
        <v>126.5</v>
      </c>
    </row>
    <row r="994" customFormat="false" ht="15" hidden="false" customHeight="false" outlineLevel="0" collapsed="false">
      <c r="A994" s="19" t="s">
        <v>81</v>
      </c>
      <c r="B994" s="17" t="s">
        <v>744</v>
      </c>
      <c r="C994" s="17" t="s">
        <v>94</v>
      </c>
      <c r="D994" s="17" t="s">
        <v>16</v>
      </c>
      <c r="E994" s="20" t="s">
        <v>82</v>
      </c>
      <c r="F994" s="17"/>
      <c r="G994" s="18" t="n">
        <f aca="false">G995</f>
        <v>12702.1</v>
      </c>
      <c r="H994" s="18" t="n">
        <f aca="false">H995</f>
        <v>0</v>
      </c>
      <c r="I994" s="18" t="n">
        <f aca="false">I995</f>
        <v>0</v>
      </c>
    </row>
    <row r="995" customFormat="false" ht="15" hidden="false" customHeight="false" outlineLevel="0" collapsed="false">
      <c r="A995" s="19" t="s">
        <v>83</v>
      </c>
      <c r="B995" s="17" t="s">
        <v>744</v>
      </c>
      <c r="C995" s="17" t="s">
        <v>94</v>
      </c>
      <c r="D995" s="17" t="s">
        <v>16</v>
      </c>
      <c r="E995" s="20" t="s">
        <v>84</v>
      </c>
      <c r="F995" s="17"/>
      <c r="G995" s="18" t="n">
        <f aca="false">G996</f>
        <v>12702.1</v>
      </c>
      <c r="H995" s="18" t="n">
        <f aca="false">H996</f>
        <v>0</v>
      </c>
      <c r="I995" s="18" t="n">
        <f aca="false">I996</f>
        <v>0</v>
      </c>
    </row>
    <row r="996" customFormat="false" ht="45" hidden="false" customHeight="false" outlineLevel="0" collapsed="false">
      <c r="A996" s="21" t="s">
        <v>137</v>
      </c>
      <c r="B996" s="17" t="s">
        <v>744</v>
      </c>
      <c r="C996" s="17" t="s">
        <v>94</v>
      </c>
      <c r="D996" s="17" t="s">
        <v>16</v>
      </c>
      <c r="E996" s="20" t="s">
        <v>84</v>
      </c>
      <c r="F996" s="17" t="s">
        <v>138</v>
      </c>
      <c r="G996" s="18" t="n">
        <f aca="false">G997</f>
        <v>12702.1</v>
      </c>
      <c r="H996" s="18" t="n">
        <f aca="false">H997</f>
        <v>0</v>
      </c>
      <c r="I996" s="18" t="n">
        <f aca="false">I997</f>
        <v>0</v>
      </c>
    </row>
    <row r="997" customFormat="false" ht="15" hidden="false" customHeight="false" outlineLevel="0" collapsed="false">
      <c r="A997" s="21" t="s">
        <v>139</v>
      </c>
      <c r="B997" s="17" t="s">
        <v>744</v>
      </c>
      <c r="C997" s="17" t="s">
        <v>94</v>
      </c>
      <c r="D997" s="17" t="s">
        <v>16</v>
      </c>
      <c r="E997" s="20" t="s">
        <v>84</v>
      </c>
      <c r="F997" s="17" t="s">
        <v>140</v>
      </c>
      <c r="G997" s="18" t="n">
        <v>12702.1</v>
      </c>
      <c r="H997" s="18" t="n">
        <v>0</v>
      </c>
      <c r="I997" s="18" t="n">
        <v>0</v>
      </c>
    </row>
    <row r="998" customFormat="false" ht="15" hidden="false" customHeight="false" outlineLevel="0" collapsed="false">
      <c r="A998" s="16" t="s">
        <v>536</v>
      </c>
      <c r="B998" s="17" t="s">
        <v>744</v>
      </c>
      <c r="C998" s="17" t="s">
        <v>94</v>
      </c>
      <c r="D998" s="17" t="s">
        <v>18</v>
      </c>
      <c r="E998" s="17"/>
      <c r="F998" s="17"/>
      <c r="G998" s="29" t="n">
        <f aca="false">G999+G1027+G1033+G1057+G1066</f>
        <v>577883.5</v>
      </c>
      <c r="H998" s="29" t="n">
        <f aca="false">H999+H1027+H1033+H1057+H1066</f>
        <v>570525.1</v>
      </c>
      <c r="I998" s="29" t="n">
        <f aca="false">I999+I1027+I1033+I1057+I1066</f>
        <v>578075.9</v>
      </c>
    </row>
    <row r="999" customFormat="false" ht="15" hidden="false" customHeight="false" outlineLevel="0" collapsed="false">
      <c r="A999" s="19" t="s">
        <v>113</v>
      </c>
      <c r="B999" s="17" t="s">
        <v>744</v>
      </c>
      <c r="C999" s="17" t="s">
        <v>94</v>
      </c>
      <c r="D999" s="17" t="s">
        <v>18</v>
      </c>
      <c r="E999" s="20" t="s">
        <v>114</v>
      </c>
      <c r="F999" s="17"/>
      <c r="G999" s="29" t="n">
        <f aca="false">G1000+G1022</f>
        <v>553512</v>
      </c>
      <c r="H999" s="29" t="n">
        <f aca="false">H1000+H1022</f>
        <v>554478.6</v>
      </c>
      <c r="I999" s="29" t="n">
        <f aca="false">I1000+I1022</f>
        <v>560285.9</v>
      </c>
    </row>
    <row r="1000" customFormat="false" ht="15" hidden="false" customHeight="false" outlineLevel="0" collapsed="false">
      <c r="A1000" s="19" t="s">
        <v>123</v>
      </c>
      <c r="B1000" s="17" t="s">
        <v>744</v>
      </c>
      <c r="C1000" s="17" t="s">
        <v>94</v>
      </c>
      <c r="D1000" s="17" t="s">
        <v>18</v>
      </c>
      <c r="E1000" s="20" t="s">
        <v>124</v>
      </c>
      <c r="F1000" s="17"/>
      <c r="G1000" s="18" t="n">
        <f aca="false">G1001+G1008+G1018</f>
        <v>553162</v>
      </c>
      <c r="H1000" s="18" t="n">
        <f aca="false">H1001+H1008+H1018</f>
        <v>554478.6</v>
      </c>
      <c r="I1000" s="18" t="n">
        <f aca="false">I1001+I1008+I1018</f>
        <v>560285.9</v>
      </c>
    </row>
    <row r="1001" customFormat="false" ht="30" hidden="false" customHeight="false" outlineLevel="0" collapsed="false">
      <c r="A1001" s="19" t="s">
        <v>537</v>
      </c>
      <c r="B1001" s="17" t="s">
        <v>744</v>
      </c>
      <c r="C1001" s="17" t="s">
        <v>94</v>
      </c>
      <c r="D1001" s="17" t="s">
        <v>18</v>
      </c>
      <c r="E1001" s="20" t="s">
        <v>538</v>
      </c>
      <c r="F1001" s="17"/>
      <c r="G1001" s="18" t="n">
        <f aca="false">G1002+G1005</f>
        <v>509468</v>
      </c>
      <c r="H1001" s="18" t="n">
        <f aca="false">H1002+H1005</f>
        <v>510384.6</v>
      </c>
      <c r="I1001" s="18" t="n">
        <f aca="false">I1002+I1005</f>
        <v>515791.9</v>
      </c>
    </row>
    <row r="1002" customFormat="false" ht="45" hidden="false" customHeight="false" outlineLevel="0" collapsed="false">
      <c r="A1002" s="19" t="s">
        <v>539</v>
      </c>
      <c r="B1002" s="17" t="s">
        <v>744</v>
      </c>
      <c r="C1002" s="17" t="s">
        <v>94</v>
      </c>
      <c r="D1002" s="17" t="s">
        <v>18</v>
      </c>
      <c r="E1002" s="20" t="s">
        <v>540</v>
      </c>
      <c r="F1002" s="17"/>
      <c r="G1002" s="18" t="n">
        <f aca="false">G1003</f>
        <v>72140</v>
      </c>
      <c r="H1002" s="18" t="n">
        <f aca="false">H1003</f>
        <v>73056.6</v>
      </c>
      <c r="I1002" s="18" t="n">
        <f aca="false">I1003</f>
        <v>78463.9</v>
      </c>
    </row>
    <row r="1003" customFormat="false" ht="45" hidden="false" customHeight="false" outlineLevel="0" collapsed="false">
      <c r="A1003" s="21" t="s">
        <v>137</v>
      </c>
      <c r="B1003" s="17" t="s">
        <v>744</v>
      </c>
      <c r="C1003" s="17" t="s">
        <v>94</v>
      </c>
      <c r="D1003" s="17" t="s">
        <v>18</v>
      </c>
      <c r="E1003" s="20" t="s">
        <v>540</v>
      </c>
      <c r="F1003" s="17" t="s">
        <v>138</v>
      </c>
      <c r="G1003" s="18" t="n">
        <f aca="false">G1004</f>
        <v>72140</v>
      </c>
      <c r="H1003" s="18" t="n">
        <f aca="false">H1004</f>
        <v>73056.6</v>
      </c>
      <c r="I1003" s="18" t="n">
        <f aca="false">I1004</f>
        <v>78463.9</v>
      </c>
    </row>
    <row r="1004" customFormat="false" ht="15" hidden="false" customHeight="false" outlineLevel="0" collapsed="false">
      <c r="A1004" s="21" t="s">
        <v>139</v>
      </c>
      <c r="B1004" s="17" t="s">
        <v>744</v>
      </c>
      <c r="C1004" s="17" t="s">
        <v>94</v>
      </c>
      <c r="D1004" s="17" t="s">
        <v>18</v>
      </c>
      <c r="E1004" s="20" t="s">
        <v>540</v>
      </c>
      <c r="F1004" s="17" t="s">
        <v>140</v>
      </c>
      <c r="G1004" s="18" t="n">
        <v>72140</v>
      </c>
      <c r="H1004" s="18" t="n">
        <v>73056.6</v>
      </c>
      <c r="I1004" s="18" t="n">
        <v>78463.9</v>
      </c>
    </row>
    <row r="1005" customFormat="false" ht="210" hidden="false" customHeight="false" outlineLevel="0" collapsed="false">
      <c r="A1005" s="23" t="s">
        <v>541</v>
      </c>
      <c r="B1005" s="17" t="s">
        <v>744</v>
      </c>
      <c r="C1005" s="17" t="s">
        <v>94</v>
      </c>
      <c r="D1005" s="17" t="s">
        <v>18</v>
      </c>
      <c r="E1005" s="20" t="s">
        <v>542</v>
      </c>
      <c r="F1005" s="17"/>
      <c r="G1005" s="18" t="n">
        <f aca="false">G1006</f>
        <v>437328</v>
      </c>
      <c r="H1005" s="18" t="n">
        <f aca="false">H1006</f>
        <v>437328</v>
      </c>
      <c r="I1005" s="18" t="n">
        <f aca="false">I1006</f>
        <v>437328</v>
      </c>
    </row>
    <row r="1006" customFormat="false" ht="45" hidden="false" customHeight="false" outlineLevel="0" collapsed="false">
      <c r="A1006" s="21" t="s">
        <v>137</v>
      </c>
      <c r="B1006" s="17" t="s">
        <v>744</v>
      </c>
      <c r="C1006" s="17" t="s">
        <v>94</v>
      </c>
      <c r="D1006" s="17" t="s">
        <v>18</v>
      </c>
      <c r="E1006" s="20" t="s">
        <v>542</v>
      </c>
      <c r="F1006" s="17" t="s">
        <v>138</v>
      </c>
      <c r="G1006" s="18" t="n">
        <f aca="false">G1007</f>
        <v>437328</v>
      </c>
      <c r="H1006" s="18" t="n">
        <f aca="false">H1007</f>
        <v>437328</v>
      </c>
      <c r="I1006" s="18" t="n">
        <f aca="false">I1007</f>
        <v>437328</v>
      </c>
    </row>
    <row r="1007" customFormat="false" ht="15" hidden="false" customHeight="false" outlineLevel="0" collapsed="false">
      <c r="A1007" s="21" t="s">
        <v>139</v>
      </c>
      <c r="B1007" s="17" t="s">
        <v>744</v>
      </c>
      <c r="C1007" s="17" t="s">
        <v>94</v>
      </c>
      <c r="D1007" s="17" t="s">
        <v>18</v>
      </c>
      <c r="E1007" s="20" t="s">
        <v>542</v>
      </c>
      <c r="F1007" s="17" t="s">
        <v>140</v>
      </c>
      <c r="G1007" s="18" t="n">
        <v>437328</v>
      </c>
      <c r="H1007" s="18" t="n">
        <f aca="false">425235+12093</f>
        <v>437328</v>
      </c>
      <c r="I1007" s="18" t="n">
        <f aca="false">425235+12093</f>
        <v>437328</v>
      </c>
    </row>
    <row r="1008" customFormat="false" ht="90" hidden="false" customHeight="false" outlineLevel="0" collapsed="false">
      <c r="A1008" s="19" t="s">
        <v>125</v>
      </c>
      <c r="B1008" s="17" t="s">
        <v>744</v>
      </c>
      <c r="C1008" s="17" t="s">
        <v>94</v>
      </c>
      <c r="D1008" s="17" t="s">
        <v>18</v>
      </c>
      <c r="E1008" s="20" t="s">
        <v>126</v>
      </c>
      <c r="F1008" s="17"/>
      <c r="G1008" s="18" t="n">
        <f aca="false">G1009+G1015+G1012</f>
        <v>43034</v>
      </c>
      <c r="H1008" s="18" t="n">
        <f aca="false">H1009+H1015+H1012</f>
        <v>43434</v>
      </c>
      <c r="I1008" s="18" t="n">
        <f aca="false">I1009+I1015+I1012</f>
        <v>43834</v>
      </c>
    </row>
    <row r="1009" customFormat="false" ht="150" hidden="false" customHeight="false" outlineLevel="0" collapsed="false">
      <c r="A1009" s="23" t="s">
        <v>543</v>
      </c>
      <c r="B1009" s="17" t="s">
        <v>744</v>
      </c>
      <c r="C1009" s="17" t="s">
        <v>94</v>
      </c>
      <c r="D1009" s="17" t="s">
        <v>18</v>
      </c>
      <c r="E1009" s="20" t="s">
        <v>544</v>
      </c>
      <c r="F1009" s="17"/>
      <c r="G1009" s="18" t="n">
        <f aca="false">G1010</f>
        <v>29915</v>
      </c>
      <c r="H1009" s="18" t="n">
        <f aca="false">H1010</f>
        <v>29915</v>
      </c>
      <c r="I1009" s="18" t="n">
        <f aca="false">I1010</f>
        <v>29915</v>
      </c>
    </row>
    <row r="1010" customFormat="false" ht="45" hidden="false" customHeight="false" outlineLevel="0" collapsed="false">
      <c r="A1010" s="21" t="s">
        <v>137</v>
      </c>
      <c r="B1010" s="17"/>
      <c r="C1010" s="17" t="s">
        <v>94</v>
      </c>
      <c r="D1010" s="17" t="s">
        <v>18</v>
      </c>
      <c r="E1010" s="20" t="s">
        <v>544</v>
      </c>
      <c r="F1010" s="17" t="s">
        <v>138</v>
      </c>
      <c r="G1010" s="18" t="n">
        <f aca="false">G1011</f>
        <v>29915</v>
      </c>
      <c r="H1010" s="18" t="n">
        <f aca="false">H1011</f>
        <v>29915</v>
      </c>
      <c r="I1010" s="18" t="n">
        <f aca="false">I1011</f>
        <v>29915</v>
      </c>
    </row>
    <row r="1011" customFormat="false" ht="15" hidden="false" customHeight="false" outlineLevel="0" collapsed="false">
      <c r="A1011" s="21" t="s">
        <v>139</v>
      </c>
      <c r="B1011" s="17"/>
      <c r="C1011" s="17" t="s">
        <v>94</v>
      </c>
      <c r="D1011" s="17" t="s">
        <v>18</v>
      </c>
      <c r="E1011" s="20" t="s">
        <v>544</v>
      </c>
      <c r="F1011" s="17" t="s">
        <v>140</v>
      </c>
      <c r="G1011" s="18" t="n">
        <v>29915</v>
      </c>
      <c r="H1011" s="18" t="n">
        <v>29915</v>
      </c>
      <c r="I1011" s="18" t="n">
        <v>29915</v>
      </c>
    </row>
    <row r="1012" customFormat="false" ht="90" hidden="false" customHeight="false" outlineLevel="0" collapsed="false">
      <c r="A1012" s="23" t="s">
        <v>545</v>
      </c>
      <c r="B1012" s="17" t="s">
        <v>744</v>
      </c>
      <c r="C1012" s="17" t="s">
        <v>94</v>
      </c>
      <c r="D1012" s="17" t="s">
        <v>18</v>
      </c>
      <c r="E1012" s="20" t="s">
        <v>546</v>
      </c>
      <c r="F1012" s="17"/>
      <c r="G1012" s="18" t="n">
        <f aca="false">G1013</f>
        <v>19</v>
      </c>
      <c r="H1012" s="18" t="n">
        <f aca="false">H1013</f>
        <v>19</v>
      </c>
      <c r="I1012" s="18" t="n">
        <f aca="false">I1013</f>
        <v>19</v>
      </c>
    </row>
    <row r="1013" customFormat="false" ht="45" hidden="false" customHeight="false" outlineLevel="0" collapsed="false">
      <c r="A1013" s="21" t="s">
        <v>137</v>
      </c>
      <c r="B1013" s="17" t="s">
        <v>744</v>
      </c>
      <c r="C1013" s="17" t="s">
        <v>94</v>
      </c>
      <c r="D1013" s="17" t="s">
        <v>18</v>
      </c>
      <c r="E1013" s="20" t="s">
        <v>546</v>
      </c>
      <c r="F1013" s="17" t="s">
        <v>138</v>
      </c>
      <c r="G1013" s="18" t="n">
        <f aca="false">G1014</f>
        <v>19</v>
      </c>
      <c r="H1013" s="18" t="n">
        <f aca="false">H1014</f>
        <v>19</v>
      </c>
      <c r="I1013" s="18" t="n">
        <f aca="false">I1014</f>
        <v>19</v>
      </c>
    </row>
    <row r="1014" customFormat="false" ht="15" hidden="false" customHeight="false" outlineLevel="0" collapsed="false">
      <c r="A1014" s="21" t="s">
        <v>139</v>
      </c>
      <c r="B1014" s="17" t="s">
        <v>744</v>
      </c>
      <c r="C1014" s="17" t="s">
        <v>94</v>
      </c>
      <c r="D1014" s="17" t="s">
        <v>18</v>
      </c>
      <c r="E1014" s="20" t="s">
        <v>546</v>
      </c>
      <c r="F1014" s="17" t="s">
        <v>140</v>
      </c>
      <c r="G1014" s="18" t="n">
        <v>19</v>
      </c>
      <c r="H1014" s="18" t="n">
        <v>19</v>
      </c>
      <c r="I1014" s="18" t="n">
        <v>19</v>
      </c>
    </row>
    <row r="1015" customFormat="false" ht="165" hidden="false" customHeight="false" outlineLevel="0" collapsed="false">
      <c r="A1015" s="23" t="s">
        <v>547</v>
      </c>
      <c r="B1015" s="17" t="s">
        <v>744</v>
      </c>
      <c r="C1015" s="17" t="s">
        <v>94</v>
      </c>
      <c r="D1015" s="17" t="s">
        <v>18</v>
      </c>
      <c r="E1015" s="20" t="s">
        <v>548</v>
      </c>
      <c r="F1015" s="17"/>
      <c r="G1015" s="18" t="n">
        <f aca="false">G1016</f>
        <v>13100</v>
      </c>
      <c r="H1015" s="18" t="n">
        <f aca="false">H1016</f>
        <v>13500</v>
      </c>
      <c r="I1015" s="18" t="n">
        <f aca="false">I1016</f>
        <v>13900</v>
      </c>
    </row>
    <row r="1016" customFormat="false" ht="45" hidden="false" customHeight="false" outlineLevel="0" collapsed="false">
      <c r="A1016" s="21" t="s">
        <v>137</v>
      </c>
      <c r="B1016" s="17" t="s">
        <v>744</v>
      </c>
      <c r="C1016" s="17" t="s">
        <v>94</v>
      </c>
      <c r="D1016" s="17" t="s">
        <v>18</v>
      </c>
      <c r="E1016" s="20" t="s">
        <v>548</v>
      </c>
      <c r="F1016" s="17" t="s">
        <v>138</v>
      </c>
      <c r="G1016" s="18" t="n">
        <f aca="false">G1017</f>
        <v>13100</v>
      </c>
      <c r="H1016" s="18" t="n">
        <f aca="false">H1017</f>
        <v>13500</v>
      </c>
      <c r="I1016" s="18" t="n">
        <f aca="false">I1017</f>
        <v>13900</v>
      </c>
    </row>
    <row r="1017" customFormat="false" ht="15" hidden="false" customHeight="false" outlineLevel="0" collapsed="false">
      <c r="A1017" s="21" t="s">
        <v>139</v>
      </c>
      <c r="B1017" s="17" t="s">
        <v>744</v>
      </c>
      <c r="C1017" s="17" t="s">
        <v>94</v>
      </c>
      <c r="D1017" s="17" t="s">
        <v>18</v>
      </c>
      <c r="E1017" s="20" t="s">
        <v>548</v>
      </c>
      <c r="F1017" s="17" t="s">
        <v>140</v>
      </c>
      <c r="G1017" s="18" t="n">
        <v>13100</v>
      </c>
      <c r="H1017" s="18" t="n">
        <v>13500</v>
      </c>
      <c r="I1017" s="18" t="n">
        <v>13900</v>
      </c>
    </row>
    <row r="1018" customFormat="false" ht="90" hidden="false" customHeight="false" outlineLevel="0" collapsed="false">
      <c r="A1018" s="19" t="s">
        <v>549</v>
      </c>
      <c r="B1018" s="17" t="s">
        <v>744</v>
      </c>
      <c r="C1018" s="17" t="s">
        <v>94</v>
      </c>
      <c r="D1018" s="17" t="s">
        <v>18</v>
      </c>
      <c r="E1018" s="20" t="s">
        <v>550</v>
      </c>
      <c r="F1018" s="17"/>
      <c r="G1018" s="18" t="n">
        <f aca="false">G1019</f>
        <v>660</v>
      </c>
      <c r="H1018" s="18" t="n">
        <f aca="false">H1019</f>
        <v>660</v>
      </c>
      <c r="I1018" s="18" t="n">
        <f aca="false">I1019</f>
        <v>660</v>
      </c>
    </row>
    <row r="1019" customFormat="false" ht="45" hidden="false" customHeight="false" outlineLevel="0" collapsed="false">
      <c r="A1019" s="23" t="s">
        <v>539</v>
      </c>
      <c r="B1019" s="17" t="s">
        <v>744</v>
      </c>
      <c r="C1019" s="17" t="s">
        <v>94</v>
      </c>
      <c r="D1019" s="17" t="s">
        <v>18</v>
      </c>
      <c r="E1019" s="20" t="s">
        <v>551</v>
      </c>
      <c r="F1019" s="17"/>
      <c r="G1019" s="18" t="n">
        <f aca="false">G1020</f>
        <v>660</v>
      </c>
      <c r="H1019" s="18" t="n">
        <f aca="false">H1020</f>
        <v>660</v>
      </c>
      <c r="I1019" s="18" t="n">
        <f aca="false">I1020</f>
        <v>660</v>
      </c>
    </row>
    <row r="1020" customFormat="false" ht="45" hidden="false" customHeight="false" outlineLevel="0" collapsed="false">
      <c r="A1020" s="21" t="s">
        <v>137</v>
      </c>
      <c r="B1020" s="17" t="s">
        <v>744</v>
      </c>
      <c r="C1020" s="17" t="s">
        <v>94</v>
      </c>
      <c r="D1020" s="17" t="s">
        <v>18</v>
      </c>
      <c r="E1020" s="20" t="s">
        <v>551</v>
      </c>
      <c r="F1020" s="17" t="s">
        <v>138</v>
      </c>
      <c r="G1020" s="18" t="n">
        <f aca="false">G1021</f>
        <v>660</v>
      </c>
      <c r="H1020" s="18" t="n">
        <f aca="false">H1021</f>
        <v>660</v>
      </c>
      <c r="I1020" s="18" t="n">
        <f aca="false">I1021</f>
        <v>660</v>
      </c>
    </row>
    <row r="1021" customFormat="false" ht="15" hidden="false" customHeight="false" outlineLevel="0" collapsed="false">
      <c r="A1021" s="21" t="s">
        <v>139</v>
      </c>
      <c r="B1021" s="17" t="s">
        <v>744</v>
      </c>
      <c r="C1021" s="17" t="s">
        <v>94</v>
      </c>
      <c r="D1021" s="17" t="s">
        <v>18</v>
      </c>
      <c r="E1021" s="20" t="s">
        <v>551</v>
      </c>
      <c r="F1021" s="17" t="s">
        <v>140</v>
      </c>
      <c r="G1021" s="18" t="n">
        <v>660</v>
      </c>
      <c r="H1021" s="18" t="n">
        <v>660</v>
      </c>
      <c r="I1021" s="18" t="n">
        <v>660</v>
      </c>
    </row>
    <row r="1022" customFormat="false" ht="15" hidden="false" customHeight="false" outlineLevel="0" collapsed="false">
      <c r="A1022" s="19" t="s">
        <v>141</v>
      </c>
      <c r="B1022" s="17" t="s">
        <v>744</v>
      </c>
      <c r="C1022" s="17" t="s">
        <v>94</v>
      </c>
      <c r="D1022" s="17" t="s">
        <v>18</v>
      </c>
      <c r="E1022" s="20" t="s">
        <v>552</v>
      </c>
      <c r="F1022" s="17"/>
      <c r="G1022" s="18" t="n">
        <f aca="false">G1023</f>
        <v>350</v>
      </c>
      <c r="H1022" s="18" t="n">
        <f aca="false">H1023</f>
        <v>0</v>
      </c>
      <c r="I1022" s="18" t="n">
        <f aca="false">I1023</f>
        <v>0</v>
      </c>
    </row>
    <row r="1023" customFormat="false" ht="45" hidden="false" customHeight="false" outlineLevel="0" collapsed="false">
      <c r="A1023" s="19" t="s">
        <v>23</v>
      </c>
      <c r="B1023" s="17" t="s">
        <v>744</v>
      </c>
      <c r="C1023" s="17" t="s">
        <v>94</v>
      </c>
      <c r="D1023" s="17" t="s">
        <v>18</v>
      </c>
      <c r="E1023" s="20" t="s">
        <v>553</v>
      </c>
      <c r="F1023" s="17"/>
      <c r="G1023" s="18" t="n">
        <f aca="false">G1024</f>
        <v>350</v>
      </c>
      <c r="H1023" s="18" t="n">
        <f aca="false">H1024</f>
        <v>0</v>
      </c>
      <c r="I1023" s="18" t="n">
        <f aca="false">I1024</f>
        <v>0</v>
      </c>
    </row>
    <row r="1024" customFormat="false" ht="15" hidden="false" customHeight="false" outlineLevel="0" collapsed="false">
      <c r="A1024" s="21" t="s">
        <v>554</v>
      </c>
      <c r="B1024" s="17" t="s">
        <v>744</v>
      </c>
      <c r="C1024" s="17" t="s">
        <v>94</v>
      </c>
      <c r="D1024" s="17" t="s">
        <v>18</v>
      </c>
      <c r="E1024" s="20" t="s">
        <v>555</v>
      </c>
      <c r="F1024" s="17"/>
      <c r="G1024" s="18" t="n">
        <f aca="false">G1025</f>
        <v>350</v>
      </c>
      <c r="H1024" s="18" t="n">
        <f aca="false">H1025</f>
        <v>0</v>
      </c>
      <c r="I1024" s="18" t="n">
        <f aca="false">I1025</f>
        <v>0</v>
      </c>
    </row>
    <row r="1025" customFormat="false" ht="30" hidden="false" customHeight="false" outlineLevel="0" collapsed="false">
      <c r="A1025" s="21" t="s">
        <v>41</v>
      </c>
      <c r="B1025" s="17" t="s">
        <v>744</v>
      </c>
      <c r="C1025" s="17" t="s">
        <v>94</v>
      </c>
      <c r="D1025" s="17" t="s">
        <v>18</v>
      </c>
      <c r="E1025" s="20" t="s">
        <v>555</v>
      </c>
      <c r="F1025" s="17" t="s">
        <v>42</v>
      </c>
      <c r="G1025" s="18" t="n">
        <f aca="false">G1026</f>
        <v>350</v>
      </c>
      <c r="H1025" s="18" t="n">
        <f aca="false">H1026</f>
        <v>0</v>
      </c>
      <c r="I1025" s="18" t="n">
        <f aca="false">I1026</f>
        <v>0</v>
      </c>
    </row>
    <row r="1026" customFormat="false" ht="45" hidden="false" customHeight="false" outlineLevel="0" collapsed="false">
      <c r="A1026" s="21" t="s">
        <v>43</v>
      </c>
      <c r="B1026" s="17" t="s">
        <v>744</v>
      </c>
      <c r="C1026" s="17" t="s">
        <v>94</v>
      </c>
      <c r="D1026" s="17" t="s">
        <v>18</v>
      </c>
      <c r="E1026" s="20" t="s">
        <v>555</v>
      </c>
      <c r="F1026" s="17" t="s">
        <v>44</v>
      </c>
      <c r="G1026" s="18" t="n">
        <v>350</v>
      </c>
      <c r="H1026" s="18" t="n">
        <v>0</v>
      </c>
      <c r="I1026" s="18" t="n">
        <v>0</v>
      </c>
    </row>
    <row r="1027" customFormat="false" ht="30" hidden="false" customHeight="false" outlineLevel="0" collapsed="false">
      <c r="A1027" s="19" t="s">
        <v>47</v>
      </c>
      <c r="B1027" s="17" t="s">
        <v>744</v>
      </c>
      <c r="C1027" s="17" t="s">
        <v>94</v>
      </c>
      <c r="D1027" s="17" t="s">
        <v>18</v>
      </c>
      <c r="E1027" s="20" t="s">
        <v>48</v>
      </c>
      <c r="F1027" s="17"/>
      <c r="G1027" s="18" t="n">
        <f aca="false">G1028</f>
        <v>640</v>
      </c>
      <c r="H1027" s="18" t="n">
        <f aca="false">H1028</f>
        <v>300</v>
      </c>
      <c r="I1027" s="18" t="n">
        <f aca="false">I1028</f>
        <v>340</v>
      </c>
    </row>
    <row r="1028" customFormat="false" ht="15" hidden="false" customHeight="false" outlineLevel="0" collapsed="false">
      <c r="A1028" s="19" t="s">
        <v>518</v>
      </c>
      <c r="B1028" s="17" t="s">
        <v>744</v>
      </c>
      <c r="C1028" s="17" t="s">
        <v>94</v>
      </c>
      <c r="D1028" s="17" t="s">
        <v>18</v>
      </c>
      <c r="E1028" s="20" t="s">
        <v>519</v>
      </c>
      <c r="F1028" s="17"/>
      <c r="G1028" s="18" t="n">
        <f aca="false">G1029</f>
        <v>640</v>
      </c>
      <c r="H1028" s="18" t="n">
        <f aca="false">H1029</f>
        <v>300</v>
      </c>
      <c r="I1028" s="18" t="n">
        <f aca="false">I1029</f>
        <v>340</v>
      </c>
    </row>
    <row r="1029" customFormat="false" ht="60" hidden="false" customHeight="false" outlineLevel="0" collapsed="false">
      <c r="A1029" s="22" t="s">
        <v>520</v>
      </c>
      <c r="B1029" s="17" t="s">
        <v>744</v>
      </c>
      <c r="C1029" s="17" t="s">
        <v>94</v>
      </c>
      <c r="D1029" s="17" t="s">
        <v>18</v>
      </c>
      <c r="E1029" s="20" t="s">
        <v>521</v>
      </c>
      <c r="F1029" s="17"/>
      <c r="G1029" s="18" t="n">
        <f aca="false">G1030</f>
        <v>640</v>
      </c>
      <c r="H1029" s="18" t="n">
        <f aca="false">H1030</f>
        <v>300</v>
      </c>
      <c r="I1029" s="18" t="n">
        <f aca="false">I1030</f>
        <v>340</v>
      </c>
    </row>
    <row r="1030" customFormat="false" ht="135" hidden="false" customHeight="false" outlineLevel="0" collapsed="false">
      <c r="A1030" s="22" t="s">
        <v>522</v>
      </c>
      <c r="B1030" s="17" t="s">
        <v>744</v>
      </c>
      <c r="C1030" s="17" t="s">
        <v>94</v>
      </c>
      <c r="D1030" s="17" t="s">
        <v>18</v>
      </c>
      <c r="E1030" s="20" t="s">
        <v>523</v>
      </c>
      <c r="F1030" s="17"/>
      <c r="G1030" s="18" t="n">
        <f aca="false">G1031</f>
        <v>640</v>
      </c>
      <c r="H1030" s="18" t="n">
        <f aca="false">H1031</f>
        <v>300</v>
      </c>
      <c r="I1030" s="18" t="n">
        <f aca="false">I1031</f>
        <v>340</v>
      </c>
    </row>
    <row r="1031" customFormat="false" ht="45" hidden="false" customHeight="false" outlineLevel="0" collapsed="false">
      <c r="A1031" s="21" t="s">
        <v>137</v>
      </c>
      <c r="B1031" s="17" t="s">
        <v>744</v>
      </c>
      <c r="C1031" s="17" t="s">
        <v>94</v>
      </c>
      <c r="D1031" s="17" t="s">
        <v>18</v>
      </c>
      <c r="E1031" s="20" t="s">
        <v>523</v>
      </c>
      <c r="F1031" s="17" t="s">
        <v>138</v>
      </c>
      <c r="G1031" s="18" t="n">
        <f aca="false">G1032</f>
        <v>640</v>
      </c>
      <c r="H1031" s="18" t="n">
        <f aca="false">H1032</f>
        <v>300</v>
      </c>
      <c r="I1031" s="18" t="n">
        <f aca="false">I1032</f>
        <v>340</v>
      </c>
    </row>
    <row r="1032" customFormat="false" ht="15" hidden="false" customHeight="false" outlineLevel="0" collapsed="false">
      <c r="A1032" s="21" t="s">
        <v>139</v>
      </c>
      <c r="B1032" s="17" t="s">
        <v>744</v>
      </c>
      <c r="C1032" s="17" t="s">
        <v>94</v>
      </c>
      <c r="D1032" s="17" t="s">
        <v>18</v>
      </c>
      <c r="E1032" s="20" t="s">
        <v>523</v>
      </c>
      <c r="F1032" s="17" t="s">
        <v>140</v>
      </c>
      <c r="G1032" s="18" t="n">
        <v>640</v>
      </c>
      <c r="H1032" s="18" t="n">
        <v>300</v>
      </c>
      <c r="I1032" s="18" t="n">
        <v>340</v>
      </c>
    </row>
    <row r="1033" customFormat="false" ht="45" hidden="false" customHeight="false" outlineLevel="0" collapsed="false">
      <c r="A1033" s="19" t="s">
        <v>129</v>
      </c>
      <c r="B1033" s="17" t="s">
        <v>744</v>
      </c>
      <c r="C1033" s="17" t="s">
        <v>94</v>
      </c>
      <c r="D1033" s="17" t="s">
        <v>18</v>
      </c>
      <c r="E1033" s="20" t="s">
        <v>130</v>
      </c>
      <c r="F1033" s="17"/>
      <c r="G1033" s="18" t="n">
        <f aca="false">G1042+G1047+G1052+G1034</f>
        <v>13945</v>
      </c>
      <c r="H1033" s="18" t="n">
        <f aca="false">H1042+H1047+H1052+H1034</f>
        <v>14590</v>
      </c>
      <c r="I1033" s="18" t="n">
        <f aca="false">I1042+I1047+I1052+I1034</f>
        <v>16290</v>
      </c>
    </row>
    <row r="1034" customFormat="false" ht="30" hidden="false" customHeight="false" outlineLevel="0" collapsed="false">
      <c r="A1034" s="19" t="s">
        <v>131</v>
      </c>
      <c r="B1034" s="17" t="s">
        <v>744</v>
      </c>
      <c r="C1034" s="17" t="s">
        <v>94</v>
      </c>
      <c r="D1034" s="17" t="s">
        <v>18</v>
      </c>
      <c r="E1034" s="20" t="s">
        <v>132</v>
      </c>
      <c r="F1034" s="17"/>
      <c r="G1034" s="18" t="n">
        <f aca="false">G1035</f>
        <v>13265</v>
      </c>
      <c r="H1034" s="18" t="n">
        <f aca="false">H1035</f>
        <v>13865</v>
      </c>
      <c r="I1034" s="18" t="n">
        <f aca="false">I1035</f>
        <v>15565</v>
      </c>
    </row>
    <row r="1035" customFormat="false" ht="60" hidden="false" customHeight="false" outlineLevel="0" collapsed="false">
      <c r="A1035" s="23" t="s">
        <v>133</v>
      </c>
      <c r="B1035" s="17" t="s">
        <v>744</v>
      </c>
      <c r="C1035" s="17" t="s">
        <v>94</v>
      </c>
      <c r="D1035" s="17" t="s">
        <v>18</v>
      </c>
      <c r="E1035" s="20" t="s">
        <v>134</v>
      </c>
      <c r="F1035" s="17"/>
      <c r="G1035" s="18" t="n">
        <f aca="false">G1039+G1036</f>
        <v>13265</v>
      </c>
      <c r="H1035" s="18" t="n">
        <f aca="false">H1039+H1036</f>
        <v>13865</v>
      </c>
      <c r="I1035" s="18" t="n">
        <f aca="false">I1039+I1036</f>
        <v>15565</v>
      </c>
    </row>
    <row r="1036" customFormat="false" ht="90" hidden="false" customHeight="false" outlineLevel="0" collapsed="false">
      <c r="A1036" s="19" t="s">
        <v>230</v>
      </c>
      <c r="B1036" s="17" t="s">
        <v>744</v>
      </c>
      <c r="C1036" s="17" t="s">
        <v>94</v>
      </c>
      <c r="D1036" s="17" t="s">
        <v>18</v>
      </c>
      <c r="E1036" s="20" t="s">
        <v>231</v>
      </c>
      <c r="F1036" s="17"/>
      <c r="G1036" s="18" t="n">
        <f aca="false">G1037</f>
        <v>2200</v>
      </c>
      <c r="H1036" s="18" t="n">
        <f aca="false">H1037</f>
        <v>2300</v>
      </c>
      <c r="I1036" s="18" t="n">
        <f aca="false">I1037</f>
        <v>2500</v>
      </c>
    </row>
    <row r="1037" customFormat="false" ht="45" hidden="false" customHeight="false" outlineLevel="0" collapsed="false">
      <c r="A1037" s="21" t="s">
        <v>137</v>
      </c>
      <c r="B1037" s="17" t="s">
        <v>744</v>
      </c>
      <c r="C1037" s="17" t="s">
        <v>94</v>
      </c>
      <c r="D1037" s="17" t="s">
        <v>18</v>
      </c>
      <c r="E1037" s="20" t="s">
        <v>231</v>
      </c>
      <c r="F1037" s="17" t="s">
        <v>138</v>
      </c>
      <c r="G1037" s="18" t="n">
        <f aca="false">G1038</f>
        <v>2200</v>
      </c>
      <c r="H1037" s="18" t="n">
        <f aca="false">H1038</f>
        <v>2300</v>
      </c>
      <c r="I1037" s="18" t="n">
        <f aca="false">I1038</f>
        <v>2500</v>
      </c>
    </row>
    <row r="1038" customFormat="false" ht="15" hidden="false" customHeight="false" outlineLevel="0" collapsed="false">
      <c r="A1038" s="21" t="s">
        <v>139</v>
      </c>
      <c r="B1038" s="17" t="s">
        <v>744</v>
      </c>
      <c r="C1038" s="17" t="s">
        <v>94</v>
      </c>
      <c r="D1038" s="17" t="s">
        <v>18</v>
      </c>
      <c r="E1038" s="20" t="s">
        <v>231</v>
      </c>
      <c r="F1038" s="17" t="s">
        <v>140</v>
      </c>
      <c r="G1038" s="18" t="n">
        <v>2200</v>
      </c>
      <c r="H1038" s="18" t="n">
        <v>2300</v>
      </c>
      <c r="I1038" s="18" t="n">
        <v>2500</v>
      </c>
    </row>
    <row r="1039" customFormat="false" ht="15" hidden="false" customHeight="false" outlineLevel="0" collapsed="false">
      <c r="A1039" s="21" t="s">
        <v>135</v>
      </c>
      <c r="B1039" s="17" t="s">
        <v>744</v>
      </c>
      <c r="C1039" s="17" t="s">
        <v>94</v>
      </c>
      <c r="D1039" s="17" t="s">
        <v>18</v>
      </c>
      <c r="E1039" s="20" t="s">
        <v>136</v>
      </c>
      <c r="F1039" s="17"/>
      <c r="G1039" s="18" t="n">
        <f aca="false">G1040</f>
        <v>11065</v>
      </c>
      <c r="H1039" s="18" t="n">
        <f aca="false">H1040</f>
        <v>11565</v>
      </c>
      <c r="I1039" s="18" t="n">
        <f aca="false">I1040</f>
        <v>13065</v>
      </c>
    </row>
    <row r="1040" customFormat="false" ht="45" hidden="false" customHeight="false" outlineLevel="0" collapsed="false">
      <c r="A1040" s="21" t="s">
        <v>137</v>
      </c>
      <c r="B1040" s="17" t="s">
        <v>744</v>
      </c>
      <c r="C1040" s="17" t="s">
        <v>94</v>
      </c>
      <c r="D1040" s="17" t="s">
        <v>18</v>
      </c>
      <c r="E1040" s="20" t="s">
        <v>136</v>
      </c>
      <c r="F1040" s="17" t="s">
        <v>138</v>
      </c>
      <c r="G1040" s="18" t="n">
        <f aca="false">G1041</f>
        <v>11065</v>
      </c>
      <c r="H1040" s="18" t="n">
        <f aca="false">H1041</f>
        <v>11565</v>
      </c>
      <c r="I1040" s="18" t="n">
        <f aca="false">I1041</f>
        <v>13065</v>
      </c>
    </row>
    <row r="1041" customFormat="false" ht="15" hidden="false" customHeight="false" outlineLevel="0" collapsed="false">
      <c r="A1041" s="21" t="s">
        <v>139</v>
      </c>
      <c r="B1041" s="17" t="s">
        <v>744</v>
      </c>
      <c r="C1041" s="17" t="s">
        <v>94</v>
      </c>
      <c r="D1041" s="17" t="s">
        <v>18</v>
      </c>
      <c r="E1041" s="20" t="s">
        <v>136</v>
      </c>
      <c r="F1041" s="17" t="s">
        <v>140</v>
      </c>
      <c r="G1041" s="18" t="n">
        <v>11065</v>
      </c>
      <c r="H1041" s="18" t="n">
        <v>11565</v>
      </c>
      <c r="I1041" s="18" t="n">
        <v>13065</v>
      </c>
    </row>
    <row r="1042" customFormat="false" ht="45" hidden="false" customHeight="false" outlineLevel="0" collapsed="false">
      <c r="A1042" s="19" t="s">
        <v>203</v>
      </c>
      <c r="B1042" s="17" t="s">
        <v>744</v>
      </c>
      <c r="C1042" s="17" t="s">
        <v>94</v>
      </c>
      <c r="D1042" s="17" t="s">
        <v>18</v>
      </c>
      <c r="E1042" s="20" t="s">
        <v>204</v>
      </c>
      <c r="F1042" s="17"/>
      <c r="G1042" s="18" t="n">
        <f aca="false">G1043</f>
        <v>50</v>
      </c>
      <c r="H1042" s="18" t="n">
        <f aca="false">H1043</f>
        <v>50</v>
      </c>
      <c r="I1042" s="18" t="n">
        <f aca="false">I1043</f>
        <v>50</v>
      </c>
    </row>
    <row r="1043" customFormat="false" ht="60" hidden="false" customHeight="false" outlineLevel="0" collapsed="false">
      <c r="A1043" s="23" t="s">
        <v>205</v>
      </c>
      <c r="B1043" s="17" t="s">
        <v>744</v>
      </c>
      <c r="C1043" s="17" t="s">
        <v>94</v>
      </c>
      <c r="D1043" s="17" t="s">
        <v>18</v>
      </c>
      <c r="E1043" s="20" t="s">
        <v>206</v>
      </c>
      <c r="F1043" s="17"/>
      <c r="G1043" s="18" t="n">
        <f aca="false">G1044</f>
        <v>50</v>
      </c>
      <c r="H1043" s="18" t="n">
        <f aca="false">H1044</f>
        <v>50</v>
      </c>
      <c r="I1043" s="18" t="n">
        <f aca="false">I1044</f>
        <v>50</v>
      </c>
    </row>
    <row r="1044" customFormat="false" ht="30" hidden="false" customHeight="false" outlineLevel="0" collapsed="false">
      <c r="A1044" s="23" t="s">
        <v>556</v>
      </c>
      <c r="B1044" s="17" t="s">
        <v>744</v>
      </c>
      <c r="C1044" s="17" t="s">
        <v>94</v>
      </c>
      <c r="D1044" s="17" t="s">
        <v>18</v>
      </c>
      <c r="E1044" s="20" t="s">
        <v>557</v>
      </c>
      <c r="F1044" s="24"/>
      <c r="G1044" s="18" t="n">
        <f aca="false">G1045</f>
        <v>50</v>
      </c>
      <c r="H1044" s="18" t="n">
        <f aca="false">H1045</f>
        <v>50</v>
      </c>
      <c r="I1044" s="18" t="n">
        <f aca="false">I1045</f>
        <v>50</v>
      </c>
    </row>
    <row r="1045" customFormat="false" ht="45" hidden="false" customHeight="false" outlineLevel="0" collapsed="false">
      <c r="A1045" s="21" t="s">
        <v>137</v>
      </c>
      <c r="B1045" s="17" t="s">
        <v>744</v>
      </c>
      <c r="C1045" s="17" t="s">
        <v>94</v>
      </c>
      <c r="D1045" s="17" t="s">
        <v>18</v>
      </c>
      <c r="E1045" s="20" t="s">
        <v>557</v>
      </c>
      <c r="F1045" s="17" t="n">
        <v>600</v>
      </c>
      <c r="G1045" s="18" t="n">
        <f aca="false">G1046</f>
        <v>50</v>
      </c>
      <c r="H1045" s="18" t="n">
        <f aca="false">H1046</f>
        <v>50</v>
      </c>
      <c r="I1045" s="18" t="n">
        <f aca="false">I1046</f>
        <v>50</v>
      </c>
    </row>
    <row r="1046" customFormat="false" ht="15" hidden="false" customHeight="false" outlineLevel="0" collapsed="false">
      <c r="A1046" s="21" t="s">
        <v>139</v>
      </c>
      <c r="B1046" s="17" t="s">
        <v>744</v>
      </c>
      <c r="C1046" s="17" t="s">
        <v>94</v>
      </c>
      <c r="D1046" s="17" t="s">
        <v>18</v>
      </c>
      <c r="E1046" s="20" t="s">
        <v>557</v>
      </c>
      <c r="F1046" s="17" t="n">
        <v>610</v>
      </c>
      <c r="G1046" s="18" t="n">
        <v>50</v>
      </c>
      <c r="H1046" s="18" t="n">
        <v>50</v>
      </c>
      <c r="I1046" s="18" t="n">
        <v>50</v>
      </c>
    </row>
    <row r="1047" customFormat="false" ht="30" hidden="false" customHeight="false" outlineLevel="0" collapsed="false">
      <c r="A1047" s="19" t="s">
        <v>252</v>
      </c>
      <c r="B1047" s="17" t="s">
        <v>744</v>
      </c>
      <c r="C1047" s="17" t="s">
        <v>94</v>
      </c>
      <c r="D1047" s="17" t="s">
        <v>18</v>
      </c>
      <c r="E1047" s="20" t="s">
        <v>253</v>
      </c>
      <c r="F1047" s="17"/>
      <c r="G1047" s="18" t="n">
        <f aca="false">G1048</f>
        <v>563</v>
      </c>
      <c r="H1047" s="18" t="n">
        <f aca="false">H1048</f>
        <v>605</v>
      </c>
      <c r="I1047" s="18" t="n">
        <f aca="false">I1048</f>
        <v>605</v>
      </c>
    </row>
    <row r="1048" customFormat="false" ht="30" hidden="false" customHeight="false" outlineLevel="0" collapsed="false">
      <c r="A1048" s="23" t="s">
        <v>254</v>
      </c>
      <c r="B1048" s="17" t="s">
        <v>744</v>
      </c>
      <c r="C1048" s="17" t="s">
        <v>94</v>
      </c>
      <c r="D1048" s="17" t="s">
        <v>18</v>
      </c>
      <c r="E1048" s="20" t="s">
        <v>255</v>
      </c>
      <c r="F1048" s="17"/>
      <c r="G1048" s="18" t="n">
        <f aca="false">G1049</f>
        <v>563</v>
      </c>
      <c r="H1048" s="18" t="n">
        <f aca="false">H1049</f>
        <v>605</v>
      </c>
      <c r="I1048" s="18" t="n">
        <f aca="false">I1049</f>
        <v>605</v>
      </c>
    </row>
    <row r="1049" customFormat="false" ht="30" hidden="false" customHeight="false" outlineLevel="0" collapsed="false">
      <c r="A1049" s="27" t="s">
        <v>256</v>
      </c>
      <c r="B1049" s="17" t="s">
        <v>744</v>
      </c>
      <c r="C1049" s="17" t="s">
        <v>94</v>
      </c>
      <c r="D1049" s="17" t="s">
        <v>18</v>
      </c>
      <c r="E1049" s="20" t="s">
        <v>257</v>
      </c>
      <c r="F1049" s="17"/>
      <c r="G1049" s="18" t="n">
        <f aca="false">G1050</f>
        <v>563</v>
      </c>
      <c r="H1049" s="18" t="n">
        <f aca="false">H1050</f>
        <v>605</v>
      </c>
      <c r="I1049" s="18" t="n">
        <f aca="false">I1050</f>
        <v>605</v>
      </c>
    </row>
    <row r="1050" customFormat="false" ht="45" hidden="false" customHeight="false" outlineLevel="0" collapsed="false">
      <c r="A1050" s="21" t="s">
        <v>137</v>
      </c>
      <c r="B1050" s="17" t="s">
        <v>744</v>
      </c>
      <c r="C1050" s="17" t="s">
        <v>94</v>
      </c>
      <c r="D1050" s="17" t="s">
        <v>18</v>
      </c>
      <c r="E1050" s="20" t="s">
        <v>257</v>
      </c>
      <c r="F1050" s="17" t="s">
        <v>138</v>
      </c>
      <c r="G1050" s="18" t="n">
        <f aca="false">G1051</f>
        <v>563</v>
      </c>
      <c r="H1050" s="18" t="n">
        <f aca="false">H1051</f>
        <v>605</v>
      </c>
      <c r="I1050" s="18" t="n">
        <f aca="false">I1051</f>
        <v>605</v>
      </c>
    </row>
    <row r="1051" customFormat="false" ht="15" hidden="false" customHeight="false" outlineLevel="0" collapsed="false">
      <c r="A1051" s="21" t="s">
        <v>139</v>
      </c>
      <c r="B1051" s="17" t="s">
        <v>744</v>
      </c>
      <c r="C1051" s="17" t="s">
        <v>94</v>
      </c>
      <c r="D1051" s="17" t="s">
        <v>18</v>
      </c>
      <c r="E1051" s="20" t="s">
        <v>257</v>
      </c>
      <c r="F1051" s="17" t="s">
        <v>140</v>
      </c>
      <c r="G1051" s="18" t="n">
        <v>563</v>
      </c>
      <c r="H1051" s="18" t="n">
        <f aca="false">445+160</f>
        <v>605</v>
      </c>
      <c r="I1051" s="18" t="n">
        <f aca="false">445+160</f>
        <v>605</v>
      </c>
    </row>
    <row r="1052" customFormat="false" ht="30" hidden="false" customHeight="false" outlineLevel="0" collapsed="false">
      <c r="A1052" s="19" t="s">
        <v>217</v>
      </c>
      <c r="B1052" s="17" t="s">
        <v>744</v>
      </c>
      <c r="C1052" s="17" t="s">
        <v>94</v>
      </c>
      <c r="D1052" s="17" t="s">
        <v>18</v>
      </c>
      <c r="E1052" s="20" t="s">
        <v>218</v>
      </c>
      <c r="F1052" s="17"/>
      <c r="G1052" s="18" t="n">
        <f aca="false">G1053</f>
        <v>67</v>
      </c>
      <c r="H1052" s="18" t="n">
        <f aca="false">H1053</f>
        <v>70</v>
      </c>
      <c r="I1052" s="18" t="n">
        <f aca="false">I1053</f>
        <v>70</v>
      </c>
    </row>
    <row r="1053" customFormat="false" ht="75" hidden="false" customHeight="false" outlineLevel="0" collapsed="false">
      <c r="A1053" s="23" t="s">
        <v>219</v>
      </c>
      <c r="B1053" s="17" t="s">
        <v>744</v>
      </c>
      <c r="C1053" s="17" t="s">
        <v>94</v>
      </c>
      <c r="D1053" s="17" t="s">
        <v>18</v>
      </c>
      <c r="E1053" s="20" t="s">
        <v>220</v>
      </c>
      <c r="F1053" s="17"/>
      <c r="G1053" s="18" t="n">
        <f aca="false">G1054</f>
        <v>67</v>
      </c>
      <c r="H1053" s="18" t="n">
        <f aca="false">H1054</f>
        <v>70</v>
      </c>
      <c r="I1053" s="18" t="n">
        <f aca="false">I1054</f>
        <v>70</v>
      </c>
    </row>
    <row r="1054" customFormat="false" ht="45" hidden="false" customHeight="false" outlineLevel="0" collapsed="false">
      <c r="A1054" s="23" t="s">
        <v>221</v>
      </c>
      <c r="B1054" s="17" t="s">
        <v>744</v>
      </c>
      <c r="C1054" s="17" t="s">
        <v>94</v>
      </c>
      <c r="D1054" s="17" t="s">
        <v>18</v>
      </c>
      <c r="E1054" s="20" t="s">
        <v>222</v>
      </c>
      <c r="F1054" s="17"/>
      <c r="G1054" s="18" t="n">
        <f aca="false">G1055</f>
        <v>67</v>
      </c>
      <c r="H1054" s="18" t="n">
        <f aca="false">H1055</f>
        <v>70</v>
      </c>
      <c r="I1054" s="18" t="n">
        <f aca="false">I1055</f>
        <v>70</v>
      </c>
    </row>
    <row r="1055" customFormat="false" ht="45" hidden="false" customHeight="false" outlineLevel="0" collapsed="false">
      <c r="A1055" s="21" t="s">
        <v>137</v>
      </c>
      <c r="B1055" s="17" t="s">
        <v>744</v>
      </c>
      <c r="C1055" s="17" t="s">
        <v>94</v>
      </c>
      <c r="D1055" s="17" t="s">
        <v>18</v>
      </c>
      <c r="E1055" s="20" t="s">
        <v>222</v>
      </c>
      <c r="F1055" s="17" t="s">
        <v>138</v>
      </c>
      <c r="G1055" s="18" t="n">
        <f aca="false">G1056</f>
        <v>67</v>
      </c>
      <c r="H1055" s="18" t="n">
        <f aca="false">H1056</f>
        <v>70</v>
      </c>
      <c r="I1055" s="18" t="n">
        <f aca="false">I1056</f>
        <v>70</v>
      </c>
    </row>
    <row r="1056" customFormat="false" ht="15" hidden="false" customHeight="false" outlineLevel="0" collapsed="false">
      <c r="A1056" s="21" t="s">
        <v>139</v>
      </c>
      <c r="B1056" s="17" t="s">
        <v>744</v>
      </c>
      <c r="C1056" s="17" t="s">
        <v>94</v>
      </c>
      <c r="D1056" s="17" t="s">
        <v>18</v>
      </c>
      <c r="E1056" s="20" t="s">
        <v>222</v>
      </c>
      <c r="F1056" s="17" t="s">
        <v>140</v>
      </c>
      <c r="G1056" s="18" t="n">
        <v>67</v>
      </c>
      <c r="H1056" s="18" t="n">
        <f aca="false">150-80</f>
        <v>70</v>
      </c>
      <c r="I1056" s="18" t="n">
        <f aca="false">150-80</f>
        <v>70</v>
      </c>
    </row>
    <row r="1057" customFormat="false" ht="30" hidden="false" customHeight="false" outlineLevel="0" collapsed="false">
      <c r="A1057" s="19" t="s">
        <v>181</v>
      </c>
      <c r="B1057" s="17" t="s">
        <v>744</v>
      </c>
      <c r="C1057" s="17" t="s">
        <v>94</v>
      </c>
      <c r="D1057" s="17" t="s">
        <v>18</v>
      </c>
      <c r="E1057" s="20" t="s">
        <v>182</v>
      </c>
      <c r="F1057" s="17"/>
      <c r="G1057" s="18" t="n">
        <f aca="false">G1058</f>
        <v>1108.8</v>
      </c>
      <c r="H1057" s="18" t="n">
        <f aca="false">H1058</f>
        <v>1156.5</v>
      </c>
      <c r="I1057" s="18" t="n">
        <f aca="false">I1058</f>
        <v>1160</v>
      </c>
    </row>
    <row r="1058" customFormat="false" ht="60" hidden="false" customHeight="false" outlineLevel="0" collapsed="false">
      <c r="A1058" s="19" t="s">
        <v>322</v>
      </c>
      <c r="B1058" s="17" t="s">
        <v>744</v>
      </c>
      <c r="C1058" s="17" t="s">
        <v>94</v>
      </c>
      <c r="D1058" s="17" t="s">
        <v>18</v>
      </c>
      <c r="E1058" s="20" t="s">
        <v>323</v>
      </c>
      <c r="F1058" s="17"/>
      <c r="G1058" s="18" t="n">
        <f aca="false">G1059</f>
        <v>1108.8</v>
      </c>
      <c r="H1058" s="18" t="n">
        <f aca="false">H1059</f>
        <v>1156.5</v>
      </c>
      <c r="I1058" s="18" t="n">
        <f aca="false">I1059</f>
        <v>1160</v>
      </c>
    </row>
    <row r="1059" customFormat="false" ht="30" hidden="false" customHeight="false" outlineLevel="0" collapsed="false">
      <c r="A1059" s="19" t="s">
        <v>524</v>
      </c>
      <c r="B1059" s="17" t="s">
        <v>744</v>
      </c>
      <c r="C1059" s="17" t="s">
        <v>94</v>
      </c>
      <c r="D1059" s="17" t="s">
        <v>18</v>
      </c>
      <c r="E1059" s="20" t="s">
        <v>525</v>
      </c>
      <c r="F1059" s="24"/>
      <c r="G1059" s="18" t="n">
        <f aca="false">G1060+G1063</f>
        <v>1108.8</v>
      </c>
      <c r="H1059" s="18" t="n">
        <f aca="false">H1060+H1063</f>
        <v>1156.5</v>
      </c>
      <c r="I1059" s="18" t="n">
        <f aca="false">I1060+I1063</f>
        <v>1160</v>
      </c>
    </row>
    <row r="1060" customFormat="false" ht="90" hidden="false" customHeight="false" outlineLevel="0" collapsed="false">
      <c r="A1060" s="22" t="s">
        <v>526</v>
      </c>
      <c r="B1060" s="17" t="s">
        <v>744</v>
      </c>
      <c r="C1060" s="17" t="s">
        <v>94</v>
      </c>
      <c r="D1060" s="17" t="s">
        <v>18</v>
      </c>
      <c r="E1060" s="20" t="s">
        <v>527</v>
      </c>
      <c r="F1060" s="24"/>
      <c r="G1060" s="18" t="n">
        <f aca="false">G1061</f>
        <v>347.6</v>
      </c>
      <c r="H1060" s="18" t="n">
        <f aca="false">H1061</f>
        <v>393.7</v>
      </c>
      <c r="I1060" s="18" t="n">
        <f aca="false">I1061</f>
        <v>393.5</v>
      </c>
    </row>
    <row r="1061" customFormat="false" ht="45" hidden="false" customHeight="false" outlineLevel="0" collapsed="false">
      <c r="A1061" s="21" t="s">
        <v>137</v>
      </c>
      <c r="B1061" s="17" t="s">
        <v>744</v>
      </c>
      <c r="C1061" s="17" t="s">
        <v>94</v>
      </c>
      <c r="D1061" s="17" t="s">
        <v>18</v>
      </c>
      <c r="E1061" s="20" t="s">
        <v>527</v>
      </c>
      <c r="F1061" s="17" t="n">
        <v>600</v>
      </c>
      <c r="G1061" s="18" t="n">
        <f aca="false">G1062</f>
        <v>347.6</v>
      </c>
      <c r="H1061" s="18" t="n">
        <f aca="false">H1062</f>
        <v>393.7</v>
      </c>
      <c r="I1061" s="18" t="n">
        <f aca="false">I1062</f>
        <v>393.5</v>
      </c>
    </row>
    <row r="1062" customFormat="false" ht="15" hidden="false" customHeight="false" outlineLevel="0" collapsed="false">
      <c r="A1062" s="21" t="s">
        <v>139</v>
      </c>
      <c r="B1062" s="17" t="s">
        <v>744</v>
      </c>
      <c r="C1062" s="17" t="s">
        <v>94</v>
      </c>
      <c r="D1062" s="17" t="s">
        <v>18</v>
      </c>
      <c r="E1062" s="20" t="s">
        <v>527</v>
      </c>
      <c r="F1062" s="17" t="n">
        <v>610</v>
      </c>
      <c r="G1062" s="18" t="n">
        <v>347.6</v>
      </c>
      <c r="H1062" s="18" t="n">
        <v>393.7</v>
      </c>
      <c r="I1062" s="18" t="n">
        <v>393.5</v>
      </c>
    </row>
    <row r="1063" customFormat="false" ht="90" hidden="false" customHeight="false" outlineLevel="0" collapsed="false">
      <c r="A1063" s="22" t="s">
        <v>528</v>
      </c>
      <c r="B1063" s="17" t="s">
        <v>744</v>
      </c>
      <c r="C1063" s="17" t="s">
        <v>94</v>
      </c>
      <c r="D1063" s="17" t="s">
        <v>18</v>
      </c>
      <c r="E1063" s="20" t="s">
        <v>529</v>
      </c>
      <c r="F1063" s="24"/>
      <c r="G1063" s="18" t="n">
        <f aca="false">G1064</f>
        <v>761.2</v>
      </c>
      <c r="H1063" s="18" t="n">
        <f aca="false">H1064</f>
        <v>762.8</v>
      </c>
      <c r="I1063" s="18" t="n">
        <f aca="false">I1064</f>
        <v>766.5</v>
      </c>
    </row>
    <row r="1064" customFormat="false" ht="45" hidden="false" customHeight="false" outlineLevel="0" collapsed="false">
      <c r="A1064" s="21" t="s">
        <v>137</v>
      </c>
      <c r="B1064" s="17" t="s">
        <v>744</v>
      </c>
      <c r="C1064" s="17" t="s">
        <v>94</v>
      </c>
      <c r="D1064" s="17" t="s">
        <v>18</v>
      </c>
      <c r="E1064" s="20" t="s">
        <v>529</v>
      </c>
      <c r="F1064" s="24" t="n">
        <v>600</v>
      </c>
      <c r="G1064" s="18" t="n">
        <f aca="false">G1065</f>
        <v>761.2</v>
      </c>
      <c r="H1064" s="18" t="n">
        <f aca="false">H1065</f>
        <v>762.8</v>
      </c>
      <c r="I1064" s="18" t="n">
        <f aca="false">I1065</f>
        <v>766.5</v>
      </c>
    </row>
    <row r="1065" customFormat="false" ht="15" hidden="false" customHeight="false" outlineLevel="0" collapsed="false">
      <c r="A1065" s="21" t="s">
        <v>139</v>
      </c>
      <c r="B1065" s="17" t="s">
        <v>744</v>
      </c>
      <c r="C1065" s="17" t="s">
        <v>94</v>
      </c>
      <c r="D1065" s="17" t="s">
        <v>18</v>
      </c>
      <c r="E1065" s="20" t="s">
        <v>529</v>
      </c>
      <c r="F1065" s="24" t="n">
        <v>610</v>
      </c>
      <c r="G1065" s="18" t="n">
        <v>761.2</v>
      </c>
      <c r="H1065" s="18" t="n">
        <v>762.8</v>
      </c>
      <c r="I1065" s="18" t="n">
        <v>766.5</v>
      </c>
    </row>
    <row r="1066" customFormat="false" ht="15" hidden="false" customHeight="false" outlineLevel="0" collapsed="false">
      <c r="A1066" s="19" t="s">
        <v>81</v>
      </c>
      <c r="B1066" s="17" t="s">
        <v>744</v>
      </c>
      <c r="C1066" s="17" t="s">
        <v>94</v>
      </c>
      <c r="D1066" s="17" t="s">
        <v>18</v>
      </c>
      <c r="E1066" s="20" t="s">
        <v>82</v>
      </c>
      <c r="F1066" s="17"/>
      <c r="G1066" s="18" t="n">
        <f aca="false">G1067</f>
        <v>8677.7</v>
      </c>
      <c r="H1066" s="18" t="n">
        <f aca="false">H1067</f>
        <v>0</v>
      </c>
      <c r="I1066" s="18" t="n">
        <f aca="false">I1067</f>
        <v>0</v>
      </c>
    </row>
    <row r="1067" customFormat="false" ht="15" hidden="false" customHeight="false" outlineLevel="0" collapsed="false">
      <c r="A1067" s="19" t="s">
        <v>83</v>
      </c>
      <c r="B1067" s="17" t="s">
        <v>744</v>
      </c>
      <c r="C1067" s="17" t="s">
        <v>94</v>
      </c>
      <c r="D1067" s="17" t="s">
        <v>18</v>
      </c>
      <c r="E1067" s="20" t="s">
        <v>84</v>
      </c>
      <c r="F1067" s="17"/>
      <c r="G1067" s="18" t="n">
        <f aca="false">G1068</f>
        <v>8677.7</v>
      </c>
      <c r="H1067" s="18" t="n">
        <f aca="false">H1068</f>
        <v>0</v>
      </c>
      <c r="I1067" s="18" t="n">
        <f aca="false">I1068</f>
        <v>0</v>
      </c>
    </row>
    <row r="1068" customFormat="false" ht="45" hidden="false" customHeight="false" outlineLevel="0" collapsed="false">
      <c r="A1068" s="21" t="s">
        <v>137</v>
      </c>
      <c r="B1068" s="17" t="s">
        <v>744</v>
      </c>
      <c r="C1068" s="17" t="s">
        <v>94</v>
      </c>
      <c r="D1068" s="17" t="s">
        <v>18</v>
      </c>
      <c r="E1068" s="20" t="s">
        <v>84</v>
      </c>
      <c r="F1068" s="17" t="s">
        <v>138</v>
      </c>
      <c r="G1068" s="18" t="n">
        <f aca="false">G1069</f>
        <v>8677.7</v>
      </c>
      <c r="H1068" s="18" t="n">
        <f aca="false">H1069</f>
        <v>0</v>
      </c>
      <c r="I1068" s="18" t="n">
        <f aca="false">I1069</f>
        <v>0</v>
      </c>
    </row>
    <row r="1069" customFormat="false" ht="15" hidden="false" customHeight="false" outlineLevel="0" collapsed="false">
      <c r="A1069" s="21" t="s">
        <v>139</v>
      </c>
      <c r="B1069" s="17" t="s">
        <v>744</v>
      </c>
      <c r="C1069" s="17" t="s">
        <v>94</v>
      </c>
      <c r="D1069" s="17" t="s">
        <v>18</v>
      </c>
      <c r="E1069" s="20" t="s">
        <v>84</v>
      </c>
      <c r="F1069" s="17" t="s">
        <v>140</v>
      </c>
      <c r="G1069" s="18" t="n">
        <v>8677.7</v>
      </c>
      <c r="H1069" s="18" t="n">
        <v>0</v>
      </c>
      <c r="I1069" s="18" t="n">
        <v>0</v>
      </c>
    </row>
    <row r="1070" customFormat="false" ht="15" hidden="false" customHeight="false" outlineLevel="0" collapsed="false">
      <c r="A1070" s="21" t="s">
        <v>562</v>
      </c>
      <c r="B1070" s="17" t="s">
        <v>744</v>
      </c>
      <c r="C1070" s="17" t="s">
        <v>94</v>
      </c>
      <c r="D1070" s="17" t="s">
        <v>32</v>
      </c>
      <c r="E1070" s="17"/>
      <c r="F1070" s="17"/>
      <c r="G1070" s="18" t="n">
        <f aca="false">G1071+G1085+G1104</f>
        <v>63820.3</v>
      </c>
      <c r="H1070" s="18" t="n">
        <f aca="false">H1071+H1085+H1104</f>
        <v>65134</v>
      </c>
      <c r="I1070" s="18" t="n">
        <f aca="false">I1071+I1085+I1104</f>
        <v>68237.6</v>
      </c>
    </row>
    <row r="1071" customFormat="false" ht="15" hidden="false" customHeight="false" outlineLevel="0" collapsed="false">
      <c r="A1071" s="19" t="s">
        <v>113</v>
      </c>
      <c r="B1071" s="17" t="s">
        <v>744</v>
      </c>
      <c r="C1071" s="17" t="s">
        <v>94</v>
      </c>
      <c r="D1071" s="17" t="s">
        <v>32</v>
      </c>
      <c r="E1071" s="20" t="s">
        <v>114</v>
      </c>
      <c r="F1071" s="17"/>
      <c r="G1071" s="18" t="n">
        <f aca="false">G1072</f>
        <v>57895</v>
      </c>
      <c r="H1071" s="18" t="n">
        <f aca="false">H1072</f>
        <v>59781.4</v>
      </c>
      <c r="I1071" s="18" t="n">
        <f aca="false">I1072</f>
        <v>62585</v>
      </c>
    </row>
    <row r="1072" customFormat="false" ht="45" hidden="false" customHeight="false" outlineLevel="0" collapsed="false">
      <c r="A1072" s="19" t="s">
        <v>563</v>
      </c>
      <c r="B1072" s="17" t="s">
        <v>744</v>
      </c>
      <c r="C1072" s="17" t="s">
        <v>94</v>
      </c>
      <c r="D1072" s="17" t="s">
        <v>32</v>
      </c>
      <c r="E1072" s="20" t="s">
        <v>564</v>
      </c>
      <c r="F1072" s="17"/>
      <c r="G1072" s="18" t="n">
        <f aca="false">G1073+G1081+G1077</f>
        <v>57895</v>
      </c>
      <c r="H1072" s="18" t="n">
        <f aca="false">H1073+H1081+H1077</f>
        <v>59781.4</v>
      </c>
      <c r="I1072" s="18" t="n">
        <f aca="false">I1073+I1081+I1077</f>
        <v>62585</v>
      </c>
    </row>
    <row r="1073" customFormat="false" ht="45" hidden="false" customHeight="false" outlineLevel="0" collapsed="false">
      <c r="A1073" s="19" t="s">
        <v>565</v>
      </c>
      <c r="B1073" s="17" t="s">
        <v>744</v>
      </c>
      <c r="C1073" s="17" t="s">
        <v>94</v>
      </c>
      <c r="D1073" s="17" t="s">
        <v>32</v>
      </c>
      <c r="E1073" s="20" t="s">
        <v>566</v>
      </c>
      <c r="F1073" s="17"/>
      <c r="G1073" s="18" t="n">
        <f aca="false">G1074</f>
        <v>51282</v>
      </c>
      <c r="H1073" s="18" t="n">
        <f aca="false">H1074</f>
        <v>59610</v>
      </c>
      <c r="I1073" s="18" t="n">
        <f aca="false">I1074</f>
        <v>62585</v>
      </c>
    </row>
    <row r="1074" customFormat="false" ht="45" hidden="false" customHeight="false" outlineLevel="0" collapsed="false">
      <c r="A1074" s="19" t="s">
        <v>567</v>
      </c>
      <c r="B1074" s="17" t="s">
        <v>744</v>
      </c>
      <c r="C1074" s="17" t="s">
        <v>94</v>
      </c>
      <c r="D1074" s="17" t="s">
        <v>32</v>
      </c>
      <c r="E1074" s="20" t="s">
        <v>568</v>
      </c>
      <c r="F1074" s="17"/>
      <c r="G1074" s="18" t="n">
        <f aca="false">G1075</f>
        <v>51282</v>
      </c>
      <c r="H1074" s="18" t="n">
        <f aca="false">H1075</f>
        <v>59610</v>
      </c>
      <c r="I1074" s="18" t="n">
        <f aca="false">I1075</f>
        <v>62585</v>
      </c>
    </row>
    <row r="1075" customFormat="false" ht="45" hidden="false" customHeight="false" outlineLevel="0" collapsed="false">
      <c r="A1075" s="21" t="s">
        <v>137</v>
      </c>
      <c r="B1075" s="17" t="s">
        <v>744</v>
      </c>
      <c r="C1075" s="17" t="s">
        <v>94</v>
      </c>
      <c r="D1075" s="17" t="s">
        <v>32</v>
      </c>
      <c r="E1075" s="20" t="s">
        <v>568</v>
      </c>
      <c r="F1075" s="17" t="s">
        <v>138</v>
      </c>
      <c r="G1075" s="18" t="n">
        <f aca="false">G1076</f>
        <v>51282</v>
      </c>
      <c r="H1075" s="18" t="n">
        <f aca="false">H1076</f>
        <v>59610</v>
      </c>
      <c r="I1075" s="18" t="n">
        <f aca="false">I1076</f>
        <v>62585</v>
      </c>
    </row>
    <row r="1076" customFormat="false" ht="15" hidden="false" customHeight="false" outlineLevel="0" collapsed="false">
      <c r="A1076" s="21" t="s">
        <v>139</v>
      </c>
      <c r="B1076" s="17" t="s">
        <v>744</v>
      </c>
      <c r="C1076" s="17" t="s">
        <v>94</v>
      </c>
      <c r="D1076" s="17" t="s">
        <v>32</v>
      </c>
      <c r="E1076" s="20" t="s">
        <v>568</v>
      </c>
      <c r="F1076" s="17" t="s">
        <v>140</v>
      </c>
      <c r="G1076" s="18" t="n">
        <v>51282</v>
      </c>
      <c r="H1076" s="18" t="n">
        <f aca="false">61740+3870-6000</f>
        <v>59610</v>
      </c>
      <c r="I1076" s="18" t="n">
        <f aca="false">63595+3990-5000</f>
        <v>62585</v>
      </c>
    </row>
    <row r="1077" customFormat="false" ht="60" hidden="false" customHeight="false" outlineLevel="0" collapsed="false">
      <c r="A1077" s="21" t="s">
        <v>569</v>
      </c>
      <c r="B1077" s="17" t="s">
        <v>744</v>
      </c>
      <c r="C1077" s="17" t="s">
        <v>94</v>
      </c>
      <c r="D1077" s="17" t="s">
        <v>32</v>
      </c>
      <c r="E1077" s="20" t="s">
        <v>570</v>
      </c>
      <c r="F1077" s="17"/>
      <c r="G1077" s="18" t="n">
        <f aca="false">G1078</f>
        <v>6500</v>
      </c>
      <c r="H1077" s="18" t="n">
        <f aca="false">H1078</f>
        <v>0</v>
      </c>
      <c r="I1077" s="18" t="n">
        <f aca="false">I1078</f>
        <v>0</v>
      </c>
    </row>
    <row r="1078" customFormat="false" ht="45" hidden="false" customHeight="false" outlineLevel="0" collapsed="false">
      <c r="A1078" s="21" t="s">
        <v>571</v>
      </c>
      <c r="B1078" s="17" t="s">
        <v>744</v>
      </c>
      <c r="C1078" s="17" t="s">
        <v>94</v>
      </c>
      <c r="D1078" s="17" t="s">
        <v>32</v>
      </c>
      <c r="E1078" s="20" t="s">
        <v>572</v>
      </c>
      <c r="F1078" s="17"/>
      <c r="G1078" s="18" t="n">
        <f aca="false">G1079</f>
        <v>6500</v>
      </c>
      <c r="H1078" s="18" t="n">
        <f aca="false">H1079</f>
        <v>0</v>
      </c>
      <c r="I1078" s="18" t="n">
        <f aca="false">I1079</f>
        <v>0</v>
      </c>
    </row>
    <row r="1079" customFormat="false" ht="45" hidden="false" customHeight="false" outlineLevel="0" collapsed="false">
      <c r="A1079" s="21" t="s">
        <v>137</v>
      </c>
      <c r="B1079" s="17" t="s">
        <v>744</v>
      </c>
      <c r="C1079" s="17" t="s">
        <v>94</v>
      </c>
      <c r="D1079" s="17" t="s">
        <v>32</v>
      </c>
      <c r="E1079" s="20" t="s">
        <v>572</v>
      </c>
      <c r="F1079" s="17" t="s">
        <v>138</v>
      </c>
      <c r="G1079" s="18" t="n">
        <f aca="false">G1080</f>
        <v>6500</v>
      </c>
      <c r="H1079" s="18" t="n">
        <f aca="false">H1080</f>
        <v>0</v>
      </c>
      <c r="I1079" s="18" t="n">
        <f aca="false">I1080</f>
        <v>0</v>
      </c>
    </row>
    <row r="1080" customFormat="false" ht="15" hidden="false" customHeight="false" outlineLevel="0" collapsed="false">
      <c r="A1080" s="21" t="s">
        <v>139</v>
      </c>
      <c r="B1080" s="17" t="s">
        <v>744</v>
      </c>
      <c r="C1080" s="17" t="s">
        <v>94</v>
      </c>
      <c r="D1080" s="17" t="s">
        <v>32</v>
      </c>
      <c r="E1080" s="20" t="s">
        <v>572</v>
      </c>
      <c r="F1080" s="17" t="s">
        <v>140</v>
      </c>
      <c r="G1080" s="18" t="n">
        <v>6500</v>
      </c>
      <c r="H1080" s="18" t="n">
        <v>0</v>
      </c>
      <c r="I1080" s="18" t="n">
        <v>0</v>
      </c>
    </row>
    <row r="1081" customFormat="false" ht="30" hidden="false" customHeight="false" outlineLevel="0" collapsed="false">
      <c r="A1081" s="19" t="s">
        <v>336</v>
      </c>
      <c r="B1081" s="17" t="s">
        <v>744</v>
      </c>
      <c r="C1081" s="17" t="s">
        <v>94</v>
      </c>
      <c r="D1081" s="17" t="s">
        <v>32</v>
      </c>
      <c r="E1081" s="20" t="s">
        <v>579</v>
      </c>
      <c r="F1081" s="17"/>
      <c r="G1081" s="18" t="n">
        <f aca="false">G1082</f>
        <v>113</v>
      </c>
      <c r="H1081" s="18" t="n">
        <f aca="false">H1082</f>
        <v>171.4</v>
      </c>
      <c r="I1081" s="18" t="n">
        <f aca="false">I1082</f>
        <v>0</v>
      </c>
    </row>
    <row r="1082" customFormat="false" ht="30" hidden="false" customHeight="false" outlineLevel="0" collapsed="false">
      <c r="A1082" s="45" t="s">
        <v>580</v>
      </c>
      <c r="B1082" s="17" t="s">
        <v>744</v>
      </c>
      <c r="C1082" s="17" t="s">
        <v>94</v>
      </c>
      <c r="D1082" s="17" t="s">
        <v>32</v>
      </c>
      <c r="E1082" s="17" t="s">
        <v>581</v>
      </c>
      <c r="F1082" s="24"/>
      <c r="G1082" s="18" t="n">
        <f aca="false">G1083</f>
        <v>113</v>
      </c>
      <c r="H1082" s="18" t="n">
        <f aca="false">H1083</f>
        <v>171.4</v>
      </c>
      <c r="I1082" s="18" t="n">
        <f aca="false">I1083</f>
        <v>0</v>
      </c>
    </row>
    <row r="1083" customFormat="false" ht="45" hidden="false" customHeight="false" outlineLevel="0" collapsed="false">
      <c r="A1083" s="21" t="s">
        <v>137</v>
      </c>
      <c r="B1083" s="17" t="s">
        <v>744</v>
      </c>
      <c r="C1083" s="17" t="s">
        <v>94</v>
      </c>
      <c r="D1083" s="17" t="s">
        <v>32</v>
      </c>
      <c r="E1083" s="17" t="s">
        <v>581</v>
      </c>
      <c r="F1083" s="17" t="n">
        <v>600</v>
      </c>
      <c r="G1083" s="18" t="n">
        <f aca="false">G1084</f>
        <v>113</v>
      </c>
      <c r="H1083" s="18" t="n">
        <f aca="false">H1084</f>
        <v>171.4</v>
      </c>
      <c r="I1083" s="18" t="n">
        <f aca="false">I1084</f>
        <v>0</v>
      </c>
    </row>
    <row r="1084" customFormat="false" ht="15" hidden="false" customHeight="false" outlineLevel="0" collapsed="false">
      <c r="A1084" s="21" t="s">
        <v>139</v>
      </c>
      <c r="B1084" s="17" t="s">
        <v>744</v>
      </c>
      <c r="C1084" s="17" t="s">
        <v>94</v>
      </c>
      <c r="D1084" s="17" t="s">
        <v>32</v>
      </c>
      <c r="E1084" s="17" t="s">
        <v>581</v>
      </c>
      <c r="F1084" s="17" t="n">
        <v>610</v>
      </c>
      <c r="G1084" s="18" t="n">
        <v>113</v>
      </c>
      <c r="H1084" s="18" t="n">
        <v>171.4</v>
      </c>
      <c r="I1084" s="18" t="n">
        <v>0</v>
      </c>
    </row>
    <row r="1085" customFormat="false" ht="45" hidden="false" customHeight="false" outlineLevel="0" collapsed="false">
      <c r="A1085" s="19" t="s">
        <v>129</v>
      </c>
      <c r="B1085" s="17" t="s">
        <v>744</v>
      </c>
      <c r="C1085" s="17" t="s">
        <v>94</v>
      </c>
      <c r="D1085" s="17" t="s">
        <v>32</v>
      </c>
      <c r="E1085" s="20" t="s">
        <v>130</v>
      </c>
      <c r="F1085" s="17"/>
      <c r="G1085" s="18" t="n">
        <f aca="false">G1094+G1099+G1086</f>
        <v>4851.6</v>
      </c>
      <c r="H1085" s="18" t="n">
        <f aca="false">H1094+H1099+H1086</f>
        <v>5352.6</v>
      </c>
      <c r="I1085" s="18" t="n">
        <f aca="false">I1094+I1099+I1086</f>
        <v>5652.6</v>
      </c>
    </row>
    <row r="1086" customFormat="false" ht="30" hidden="false" customHeight="false" outlineLevel="0" collapsed="false">
      <c r="A1086" s="19" t="s">
        <v>131</v>
      </c>
      <c r="B1086" s="17" t="s">
        <v>744</v>
      </c>
      <c r="C1086" s="17" t="s">
        <v>94</v>
      </c>
      <c r="D1086" s="17" t="s">
        <v>32</v>
      </c>
      <c r="E1086" s="20" t="s">
        <v>132</v>
      </c>
      <c r="F1086" s="17"/>
      <c r="G1086" s="18" t="n">
        <f aca="false">G1087</f>
        <v>4712.6</v>
      </c>
      <c r="H1086" s="18" t="n">
        <f aca="false">H1087</f>
        <v>5212.6</v>
      </c>
      <c r="I1086" s="18" t="n">
        <f aca="false">I1087</f>
        <v>5512.6</v>
      </c>
    </row>
    <row r="1087" customFormat="false" ht="60" hidden="false" customHeight="false" outlineLevel="0" collapsed="false">
      <c r="A1087" s="23" t="s">
        <v>133</v>
      </c>
      <c r="B1087" s="17" t="s">
        <v>744</v>
      </c>
      <c r="C1087" s="17" t="s">
        <v>94</v>
      </c>
      <c r="D1087" s="17" t="s">
        <v>32</v>
      </c>
      <c r="E1087" s="20" t="s">
        <v>134</v>
      </c>
      <c r="F1087" s="17"/>
      <c r="G1087" s="18" t="n">
        <f aca="false">G1091+G1088</f>
        <v>4712.6</v>
      </c>
      <c r="H1087" s="18" t="n">
        <f aca="false">H1091+H1088</f>
        <v>5212.6</v>
      </c>
      <c r="I1087" s="18" t="n">
        <f aca="false">I1091+I1088</f>
        <v>5512.6</v>
      </c>
    </row>
    <row r="1088" customFormat="false" ht="90" hidden="false" customHeight="false" outlineLevel="0" collapsed="false">
      <c r="A1088" s="19" t="s">
        <v>230</v>
      </c>
      <c r="B1088" s="17" t="s">
        <v>744</v>
      </c>
      <c r="C1088" s="17" t="s">
        <v>94</v>
      </c>
      <c r="D1088" s="17" t="s">
        <v>32</v>
      </c>
      <c r="E1088" s="20" t="s">
        <v>231</v>
      </c>
      <c r="F1088" s="17"/>
      <c r="G1088" s="18" t="n">
        <f aca="false">G1089</f>
        <v>200</v>
      </c>
      <c r="H1088" s="18" t="n">
        <f aca="false">H1089</f>
        <v>700</v>
      </c>
      <c r="I1088" s="18" t="n">
        <f aca="false">I1089</f>
        <v>1000</v>
      </c>
    </row>
    <row r="1089" customFormat="false" ht="45" hidden="false" customHeight="false" outlineLevel="0" collapsed="false">
      <c r="A1089" s="21" t="s">
        <v>137</v>
      </c>
      <c r="B1089" s="17" t="s">
        <v>744</v>
      </c>
      <c r="C1089" s="17" t="s">
        <v>94</v>
      </c>
      <c r="D1089" s="17" t="s">
        <v>32</v>
      </c>
      <c r="E1089" s="20" t="s">
        <v>231</v>
      </c>
      <c r="F1089" s="17" t="s">
        <v>138</v>
      </c>
      <c r="G1089" s="18" t="n">
        <f aca="false">G1090</f>
        <v>200</v>
      </c>
      <c r="H1089" s="18" t="n">
        <f aca="false">H1090</f>
        <v>700</v>
      </c>
      <c r="I1089" s="18" t="n">
        <f aca="false">I1090</f>
        <v>1000</v>
      </c>
    </row>
    <row r="1090" customFormat="false" ht="15" hidden="false" customHeight="false" outlineLevel="0" collapsed="false">
      <c r="A1090" s="21" t="s">
        <v>139</v>
      </c>
      <c r="B1090" s="17" t="s">
        <v>744</v>
      </c>
      <c r="C1090" s="17" t="s">
        <v>94</v>
      </c>
      <c r="D1090" s="17" t="s">
        <v>32</v>
      </c>
      <c r="E1090" s="20" t="s">
        <v>231</v>
      </c>
      <c r="F1090" s="17" t="s">
        <v>140</v>
      </c>
      <c r="G1090" s="18" t="n">
        <v>200</v>
      </c>
      <c r="H1090" s="18" t="n">
        <v>700</v>
      </c>
      <c r="I1090" s="18" t="n">
        <v>1000</v>
      </c>
    </row>
    <row r="1091" customFormat="false" ht="15" hidden="false" customHeight="false" outlineLevel="0" collapsed="false">
      <c r="A1091" s="21" t="s">
        <v>135</v>
      </c>
      <c r="B1091" s="17" t="s">
        <v>744</v>
      </c>
      <c r="C1091" s="17" t="s">
        <v>94</v>
      </c>
      <c r="D1091" s="17" t="s">
        <v>32</v>
      </c>
      <c r="E1091" s="20" t="s">
        <v>136</v>
      </c>
      <c r="F1091" s="17"/>
      <c r="G1091" s="18" t="n">
        <f aca="false">G1092</f>
        <v>4512.6</v>
      </c>
      <c r="H1091" s="18" t="n">
        <f aca="false">H1092</f>
        <v>4512.6</v>
      </c>
      <c r="I1091" s="18" t="n">
        <f aca="false">I1092</f>
        <v>4512.6</v>
      </c>
    </row>
    <row r="1092" customFormat="false" ht="45" hidden="false" customHeight="false" outlineLevel="0" collapsed="false">
      <c r="A1092" s="21" t="s">
        <v>137</v>
      </c>
      <c r="B1092" s="17" t="s">
        <v>744</v>
      </c>
      <c r="C1092" s="17" t="s">
        <v>94</v>
      </c>
      <c r="D1092" s="17" t="s">
        <v>32</v>
      </c>
      <c r="E1092" s="20" t="s">
        <v>136</v>
      </c>
      <c r="F1092" s="17" t="s">
        <v>138</v>
      </c>
      <c r="G1092" s="18" t="n">
        <f aca="false">G1093</f>
        <v>4512.6</v>
      </c>
      <c r="H1092" s="18" t="n">
        <f aca="false">H1093</f>
        <v>4512.6</v>
      </c>
      <c r="I1092" s="18" t="n">
        <f aca="false">I1093</f>
        <v>4512.6</v>
      </c>
    </row>
    <row r="1093" customFormat="false" ht="15" hidden="false" customHeight="false" outlineLevel="0" collapsed="false">
      <c r="A1093" s="21" t="s">
        <v>139</v>
      </c>
      <c r="B1093" s="17" t="s">
        <v>744</v>
      </c>
      <c r="C1093" s="17" t="s">
        <v>94</v>
      </c>
      <c r="D1093" s="17" t="s">
        <v>32</v>
      </c>
      <c r="E1093" s="20" t="s">
        <v>136</v>
      </c>
      <c r="F1093" s="17" t="s">
        <v>140</v>
      </c>
      <c r="G1093" s="18" t="n">
        <v>4512.6</v>
      </c>
      <c r="H1093" s="18" t="n">
        <v>4512.6</v>
      </c>
      <c r="I1093" s="18" t="n">
        <v>4512.6</v>
      </c>
    </row>
    <row r="1094" customFormat="false" ht="30" hidden="false" customHeight="false" outlineLevel="0" collapsed="false">
      <c r="A1094" s="19" t="s">
        <v>252</v>
      </c>
      <c r="B1094" s="17" t="s">
        <v>744</v>
      </c>
      <c r="C1094" s="17" t="s">
        <v>94</v>
      </c>
      <c r="D1094" s="17" t="s">
        <v>32</v>
      </c>
      <c r="E1094" s="20" t="s">
        <v>253</v>
      </c>
      <c r="F1094" s="17"/>
      <c r="G1094" s="18" t="n">
        <f aca="false">G1095</f>
        <v>130</v>
      </c>
      <c r="H1094" s="18" t="n">
        <f aca="false">H1095</f>
        <v>130</v>
      </c>
      <c r="I1094" s="18" t="n">
        <f aca="false">I1095</f>
        <v>130</v>
      </c>
    </row>
    <row r="1095" customFormat="false" ht="30" hidden="false" customHeight="false" outlineLevel="0" collapsed="false">
      <c r="A1095" s="23" t="s">
        <v>254</v>
      </c>
      <c r="B1095" s="17" t="s">
        <v>744</v>
      </c>
      <c r="C1095" s="17" t="s">
        <v>94</v>
      </c>
      <c r="D1095" s="17" t="s">
        <v>32</v>
      </c>
      <c r="E1095" s="20" t="s">
        <v>255</v>
      </c>
      <c r="F1095" s="17"/>
      <c r="G1095" s="18" t="n">
        <f aca="false">G1096</f>
        <v>130</v>
      </c>
      <c r="H1095" s="18" t="n">
        <f aca="false">H1096</f>
        <v>130</v>
      </c>
      <c r="I1095" s="18" t="n">
        <f aca="false">I1096</f>
        <v>130</v>
      </c>
    </row>
    <row r="1096" customFormat="false" ht="30" hidden="false" customHeight="false" outlineLevel="0" collapsed="false">
      <c r="A1096" s="27" t="s">
        <v>256</v>
      </c>
      <c r="B1096" s="17" t="s">
        <v>744</v>
      </c>
      <c r="C1096" s="17" t="s">
        <v>94</v>
      </c>
      <c r="D1096" s="17" t="s">
        <v>32</v>
      </c>
      <c r="E1096" s="20" t="s">
        <v>257</v>
      </c>
      <c r="F1096" s="17"/>
      <c r="G1096" s="18" t="n">
        <f aca="false">G1097</f>
        <v>130</v>
      </c>
      <c r="H1096" s="18" t="n">
        <f aca="false">H1097</f>
        <v>130</v>
      </c>
      <c r="I1096" s="18" t="n">
        <f aca="false">I1097</f>
        <v>130</v>
      </c>
    </row>
    <row r="1097" customFormat="false" ht="45" hidden="false" customHeight="false" outlineLevel="0" collapsed="false">
      <c r="A1097" s="21" t="s">
        <v>137</v>
      </c>
      <c r="B1097" s="17" t="s">
        <v>744</v>
      </c>
      <c r="C1097" s="17" t="s">
        <v>94</v>
      </c>
      <c r="D1097" s="17" t="s">
        <v>32</v>
      </c>
      <c r="E1097" s="20" t="s">
        <v>257</v>
      </c>
      <c r="F1097" s="17" t="s">
        <v>138</v>
      </c>
      <c r="G1097" s="18" t="n">
        <f aca="false">G1098</f>
        <v>130</v>
      </c>
      <c r="H1097" s="18" t="n">
        <f aca="false">H1098</f>
        <v>130</v>
      </c>
      <c r="I1097" s="18" t="n">
        <f aca="false">I1098</f>
        <v>130</v>
      </c>
    </row>
    <row r="1098" customFormat="false" ht="15" hidden="false" customHeight="false" outlineLevel="0" collapsed="false">
      <c r="A1098" s="21" t="s">
        <v>139</v>
      </c>
      <c r="B1098" s="17" t="s">
        <v>744</v>
      </c>
      <c r="C1098" s="17" t="s">
        <v>94</v>
      </c>
      <c r="D1098" s="17" t="s">
        <v>32</v>
      </c>
      <c r="E1098" s="20" t="s">
        <v>257</v>
      </c>
      <c r="F1098" s="17" t="s">
        <v>140</v>
      </c>
      <c r="G1098" s="18" t="n">
        <v>130</v>
      </c>
      <c r="H1098" s="18" t="n">
        <v>130</v>
      </c>
      <c r="I1098" s="18" t="n">
        <v>130</v>
      </c>
    </row>
    <row r="1099" customFormat="false" ht="30" hidden="false" customHeight="false" outlineLevel="0" collapsed="false">
      <c r="A1099" s="19" t="s">
        <v>217</v>
      </c>
      <c r="B1099" s="17" t="s">
        <v>744</v>
      </c>
      <c r="C1099" s="17" t="s">
        <v>94</v>
      </c>
      <c r="D1099" s="17" t="s">
        <v>32</v>
      </c>
      <c r="E1099" s="20" t="s">
        <v>218</v>
      </c>
      <c r="F1099" s="17"/>
      <c r="G1099" s="18" t="n">
        <f aca="false">G1100</f>
        <v>9</v>
      </c>
      <c r="H1099" s="18" t="n">
        <f aca="false">H1100</f>
        <v>10</v>
      </c>
      <c r="I1099" s="18" t="n">
        <f aca="false">I1100</f>
        <v>10</v>
      </c>
    </row>
    <row r="1100" customFormat="false" ht="75" hidden="false" customHeight="false" outlineLevel="0" collapsed="false">
      <c r="A1100" s="23" t="s">
        <v>219</v>
      </c>
      <c r="B1100" s="17" t="s">
        <v>744</v>
      </c>
      <c r="C1100" s="17" t="s">
        <v>94</v>
      </c>
      <c r="D1100" s="17" t="s">
        <v>32</v>
      </c>
      <c r="E1100" s="20" t="s">
        <v>220</v>
      </c>
      <c r="F1100" s="17"/>
      <c r="G1100" s="18" t="n">
        <f aca="false">G1101</f>
        <v>9</v>
      </c>
      <c r="H1100" s="18" t="n">
        <f aca="false">H1101</f>
        <v>10</v>
      </c>
      <c r="I1100" s="18" t="n">
        <f aca="false">I1101</f>
        <v>10</v>
      </c>
    </row>
    <row r="1101" customFormat="false" ht="45" hidden="false" customHeight="false" outlineLevel="0" collapsed="false">
      <c r="A1101" s="23" t="s">
        <v>221</v>
      </c>
      <c r="B1101" s="17" t="s">
        <v>744</v>
      </c>
      <c r="C1101" s="17" t="s">
        <v>94</v>
      </c>
      <c r="D1101" s="17" t="s">
        <v>32</v>
      </c>
      <c r="E1101" s="20" t="s">
        <v>222</v>
      </c>
      <c r="F1101" s="17"/>
      <c r="G1101" s="18" t="n">
        <f aca="false">G1102</f>
        <v>9</v>
      </c>
      <c r="H1101" s="18" t="n">
        <f aca="false">H1102</f>
        <v>10</v>
      </c>
      <c r="I1101" s="18" t="n">
        <f aca="false">I1102</f>
        <v>10</v>
      </c>
    </row>
    <row r="1102" customFormat="false" ht="45" hidden="false" customHeight="false" outlineLevel="0" collapsed="false">
      <c r="A1102" s="21" t="s">
        <v>137</v>
      </c>
      <c r="B1102" s="17" t="s">
        <v>744</v>
      </c>
      <c r="C1102" s="17" t="s">
        <v>94</v>
      </c>
      <c r="D1102" s="17" t="s">
        <v>32</v>
      </c>
      <c r="E1102" s="20" t="s">
        <v>222</v>
      </c>
      <c r="F1102" s="17" t="s">
        <v>138</v>
      </c>
      <c r="G1102" s="18" t="n">
        <f aca="false">G1103</f>
        <v>9</v>
      </c>
      <c r="H1102" s="18" t="n">
        <f aca="false">H1103</f>
        <v>10</v>
      </c>
      <c r="I1102" s="18" t="n">
        <f aca="false">I1103</f>
        <v>10</v>
      </c>
    </row>
    <row r="1103" customFormat="false" ht="15" hidden="false" customHeight="false" outlineLevel="0" collapsed="false">
      <c r="A1103" s="21" t="s">
        <v>139</v>
      </c>
      <c r="B1103" s="17" t="s">
        <v>744</v>
      </c>
      <c r="C1103" s="17" t="s">
        <v>94</v>
      </c>
      <c r="D1103" s="17" t="s">
        <v>32</v>
      </c>
      <c r="E1103" s="20" t="s">
        <v>222</v>
      </c>
      <c r="F1103" s="17" t="s">
        <v>140</v>
      </c>
      <c r="G1103" s="18" t="n">
        <v>9</v>
      </c>
      <c r="H1103" s="18" t="n">
        <f aca="false">20-10</f>
        <v>10</v>
      </c>
      <c r="I1103" s="18" t="n">
        <f aca="false">20-10</f>
        <v>10</v>
      </c>
    </row>
    <row r="1104" customFormat="false" ht="15" hidden="false" customHeight="false" outlineLevel="0" collapsed="false">
      <c r="A1104" s="19" t="s">
        <v>81</v>
      </c>
      <c r="B1104" s="17" t="s">
        <v>744</v>
      </c>
      <c r="C1104" s="17" t="s">
        <v>94</v>
      </c>
      <c r="D1104" s="17" t="s">
        <v>32</v>
      </c>
      <c r="E1104" s="20" t="s">
        <v>82</v>
      </c>
      <c r="F1104" s="17"/>
      <c r="G1104" s="18" t="n">
        <f aca="false">G1105</f>
        <v>1073.7</v>
      </c>
      <c r="H1104" s="18" t="n">
        <f aca="false">H1105</f>
        <v>0</v>
      </c>
      <c r="I1104" s="18" t="n">
        <f aca="false">I1105</f>
        <v>0</v>
      </c>
    </row>
    <row r="1105" customFormat="false" ht="15" hidden="false" customHeight="false" outlineLevel="0" collapsed="false">
      <c r="A1105" s="19" t="s">
        <v>83</v>
      </c>
      <c r="B1105" s="17" t="s">
        <v>744</v>
      </c>
      <c r="C1105" s="17" t="s">
        <v>94</v>
      </c>
      <c r="D1105" s="17" t="s">
        <v>32</v>
      </c>
      <c r="E1105" s="20" t="s">
        <v>84</v>
      </c>
      <c r="F1105" s="17"/>
      <c r="G1105" s="18" t="n">
        <f aca="false">G1106</f>
        <v>1073.7</v>
      </c>
      <c r="H1105" s="18" t="n">
        <f aca="false">H1106</f>
        <v>0</v>
      </c>
      <c r="I1105" s="18" t="n">
        <f aca="false">I1106</f>
        <v>0</v>
      </c>
    </row>
    <row r="1106" customFormat="false" ht="45" hidden="false" customHeight="false" outlineLevel="0" collapsed="false">
      <c r="A1106" s="21" t="s">
        <v>137</v>
      </c>
      <c r="B1106" s="17" t="s">
        <v>744</v>
      </c>
      <c r="C1106" s="17" t="s">
        <v>94</v>
      </c>
      <c r="D1106" s="17" t="s">
        <v>32</v>
      </c>
      <c r="E1106" s="20" t="s">
        <v>84</v>
      </c>
      <c r="F1106" s="17" t="s">
        <v>138</v>
      </c>
      <c r="G1106" s="18" t="n">
        <f aca="false">G1107</f>
        <v>1073.7</v>
      </c>
      <c r="H1106" s="18" t="n">
        <f aca="false">H1107</f>
        <v>0</v>
      </c>
      <c r="I1106" s="18" t="n">
        <f aca="false">I1107</f>
        <v>0</v>
      </c>
    </row>
    <row r="1107" customFormat="false" ht="15" hidden="false" customHeight="false" outlineLevel="0" collapsed="false">
      <c r="A1107" s="21" t="s">
        <v>139</v>
      </c>
      <c r="B1107" s="17" t="s">
        <v>744</v>
      </c>
      <c r="C1107" s="17" t="s">
        <v>94</v>
      </c>
      <c r="D1107" s="17" t="s">
        <v>32</v>
      </c>
      <c r="E1107" s="20" t="s">
        <v>84</v>
      </c>
      <c r="F1107" s="17" t="s">
        <v>140</v>
      </c>
      <c r="G1107" s="18" t="n">
        <v>1073.7</v>
      </c>
      <c r="H1107" s="18" t="n">
        <v>0</v>
      </c>
      <c r="I1107" s="18" t="n">
        <v>0</v>
      </c>
    </row>
    <row r="1108" customFormat="false" ht="15" hidden="false" customHeight="false" outlineLevel="0" collapsed="false">
      <c r="A1108" s="16" t="s">
        <v>595</v>
      </c>
      <c r="B1108" s="17" t="s">
        <v>744</v>
      </c>
      <c r="C1108" s="17" t="s">
        <v>94</v>
      </c>
      <c r="D1108" s="17" t="s">
        <v>202</v>
      </c>
      <c r="E1108" s="17"/>
      <c r="F1108" s="17"/>
      <c r="G1108" s="18" t="n">
        <f aca="false">G1109+G1124</f>
        <v>25328</v>
      </c>
      <c r="H1108" s="18" t="n">
        <f aca="false">H1109+H1124</f>
        <v>25718</v>
      </c>
      <c r="I1108" s="18" t="n">
        <f aca="false">I1109+I1124</f>
        <v>25758</v>
      </c>
    </row>
    <row r="1109" customFormat="false" ht="15" hidden="false" customHeight="false" outlineLevel="0" collapsed="false">
      <c r="A1109" s="19" t="s">
        <v>113</v>
      </c>
      <c r="B1109" s="17" t="s">
        <v>744</v>
      </c>
      <c r="C1109" s="17" t="s">
        <v>94</v>
      </c>
      <c r="D1109" s="17" t="s">
        <v>202</v>
      </c>
      <c r="E1109" s="20" t="s">
        <v>114</v>
      </c>
      <c r="F1109" s="17"/>
      <c r="G1109" s="18" t="n">
        <f aca="false">G1115+G1110</f>
        <v>19180</v>
      </c>
      <c r="H1109" s="18" t="n">
        <f aca="false">H1115+H1110</f>
        <v>19570</v>
      </c>
      <c r="I1109" s="18" t="n">
        <f aca="false">I1115+I1110</f>
        <v>19610</v>
      </c>
    </row>
    <row r="1110" customFormat="false" ht="45" hidden="false" customHeight="false" outlineLevel="0" collapsed="false">
      <c r="A1110" s="19" t="s">
        <v>563</v>
      </c>
      <c r="B1110" s="17" t="s">
        <v>744</v>
      </c>
      <c r="C1110" s="17" t="s">
        <v>94</v>
      </c>
      <c r="D1110" s="17" t="s">
        <v>202</v>
      </c>
      <c r="E1110" s="20" t="s">
        <v>564</v>
      </c>
      <c r="F1110" s="17"/>
      <c r="G1110" s="18" t="n">
        <f aca="false">G1111</f>
        <v>1320</v>
      </c>
      <c r="H1110" s="18" t="n">
        <f aca="false">H1111</f>
        <v>1320</v>
      </c>
      <c r="I1110" s="18" t="n">
        <f aca="false">I1111</f>
        <v>1320</v>
      </c>
    </row>
    <row r="1111" customFormat="false" ht="60" hidden="false" customHeight="false" outlineLevel="0" collapsed="false">
      <c r="A1111" s="37" t="s">
        <v>596</v>
      </c>
      <c r="B1111" s="17" t="s">
        <v>744</v>
      </c>
      <c r="C1111" s="17" t="s">
        <v>94</v>
      </c>
      <c r="D1111" s="17" t="s">
        <v>202</v>
      </c>
      <c r="E1111" s="20" t="s">
        <v>597</v>
      </c>
      <c r="F1111" s="24"/>
      <c r="G1111" s="18" t="n">
        <f aca="false">G1112</f>
        <v>1320</v>
      </c>
      <c r="H1111" s="18" t="n">
        <f aca="false">H1112</f>
        <v>1320</v>
      </c>
      <c r="I1111" s="18" t="n">
        <f aca="false">I1112</f>
        <v>1320</v>
      </c>
    </row>
    <row r="1112" customFormat="false" ht="30" hidden="false" customHeight="false" outlineLevel="0" collapsed="false">
      <c r="A1112" s="19" t="s">
        <v>598</v>
      </c>
      <c r="B1112" s="17" t="s">
        <v>744</v>
      </c>
      <c r="C1112" s="17" t="s">
        <v>94</v>
      </c>
      <c r="D1112" s="17" t="s">
        <v>202</v>
      </c>
      <c r="E1112" s="20" t="s">
        <v>599</v>
      </c>
      <c r="F1112" s="24"/>
      <c r="G1112" s="18" t="n">
        <f aca="false">G1113</f>
        <v>1320</v>
      </c>
      <c r="H1112" s="18" t="n">
        <f aca="false">H1113</f>
        <v>1320</v>
      </c>
      <c r="I1112" s="18" t="n">
        <f aca="false">I1113</f>
        <v>1320</v>
      </c>
    </row>
    <row r="1113" customFormat="false" ht="30" hidden="false" customHeight="false" outlineLevel="0" collapsed="false">
      <c r="A1113" s="25" t="s">
        <v>166</v>
      </c>
      <c r="B1113" s="17" t="s">
        <v>744</v>
      </c>
      <c r="C1113" s="17" t="s">
        <v>94</v>
      </c>
      <c r="D1113" s="17" t="s">
        <v>202</v>
      </c>
      <c r="E1113" s="20" t="s">
        <v>599</v>
      </c>
      <c r="F1113" s="17" t="s">
        <v>167</v>
      </c>
      <c r="G1113" s="18" t="n">
        <f aca="false">G1114</f>
        <v>1320</v>
      </c>
      <c r="H1113" s="18" t="n">
        <f aca="false">H1114</f>
        <v>1320</v>
      </c>
      <c r="I1113" s="18" t="n">
        <f aca="false">I1114</f>
        <v>1320</v>
      </c>
    </row>
    <row r="1114" customFormat="false" ht="15" hidden="false" customHeight="false" outlineLevel="0" collapsed="false">
      <c r="A1114" s="28" t="s">
        <v>600</v>
      </c>
      <c r="B1114" s="17" t="s">
        <v>744</v>
      </c>
      <c r="C1114" s="17" t="s">
        <v>94</v>
      </c>
      <c r="D1114" s="17" t="s">
        <v>202</v>
      </c>
      <c r="E1114" s="20" t="s">
        <v>599</v>
      </c>
      <c r="F1114" s="17" t="s">
        <v>601</v>
      </c>
      <c r="G1114" s="18" t="n">
        <v>1320</v>
      </c>
      <c r="H1114" s="18" t="n">
        <v>1320</v>
      </c>
      <c r="I1114" s="18" t="n">
        <v>1320</v>
      </c>
    </row>
    <row r="1115" customFormat="false" ht="15" hidden="false" customHeight="false" outlineLevel="0" collapsed="false">
      <c r="A1115" s="19" t="s">
        <v>141</v>
      </c>
      <c r="B1115" s="17" t="s">
        <v>744</v>
      </c>
      <c r="C1115" s="17" t="s">
        <v>94</v>
      </c>
      <c r="D1115" s="17" t="s">
        <v>202</v>
      </c>
      <c r="E1115" s="20" t="s">
        <v>552</v>
      </c>
      <c r="F1115" s="17"/>
      <c r="G1115" s="18" t="n">
        <f aca="false">G1116</f>
        <v>17860</v>
      </c>
      <c r="H1115" s="18" t="n">
        <f aca="false">H1116</f>
        <v>18250</v>
      </c>
      <c r="I1115" s="18" t="n">
        <f aca="false">I1116</f>
        <v>18290</v>
      </c>
    </row>
    <row r="1116" customFormat="false" ht="45" hidden="false" customHeight="false" outlineLevel="0" collapsed="false">
      <c r="A1116" s="19" t="s">
        <v>23</v>
      </c>
      <c r="B1116" s="17" t="s">
        <v>744</v>
      </c>
      <c r="C1116" s="17" t="s">
        <v>94</v>
      </c>
      <c r="D1116" s="17" t="s">
        <v>202</v>
      </c>
      <c r="E1116" s="20" t="s">
        <v>553</v>
      </c>
      <c r="F1116" s="17"/>
      <c r="G1116" s="18" t="n">
        <f aca="false">G1117</f>
        <v>17860</v>
      </c>
      <c r="H1116" s="18" t="n">
        <f aca="false">H1117</f>
        <v>18250</v>
      </c>
      <c r="I1116" s="18" t="n">
        <f aca="false">I1117</f>
        <v>18290</v>
      </c>
    </row>
    <row r="1117" customFormat="false" ht="30" hidden="false" customHeight="false" outlineLevel="0" collapsed="false">
      <c r="A1117" s="23" t="s">
        <v>158</v>
      </c>
      <c r="B1117" s="17" t="s">
        <v>744</v>
      </c>
      <c r="C1117" s="17" t="s">
        <v>94</v>
      </c>
      <c r="D1117" s="17" t="s">
        <v>202</v>
      </c>
      <c r="E1117" s="20" t="s">
        <v>602</v>
      </c>
      <c r="F1117" s="17"/>
      <c r="G1117" s="18" t="n">
        <f aca="false">G1118+G1120+G1122</f>
        <v>17860</v>
      </c>
      <c r="H1117" s="18" t="n">
        <f aca="false">H1118+H1120+H1122</f>
        <v>18250</v>
      </c>
      <c r="I1117" s="18" t="n">
        <f aca="false">I1118+I1120+I1122</f>
        <v>18290</v>
      </c>
    </row>
    <row r="1118" customFormat="false" ht="75" hidden="false" customHeight="false" outlineLevel="0" collapsed="false">
      <c r="A1118" s="21" t="s">
        <v>27</v>
      </c>
      <c r="B1118" s="17" t="s">
        <v>744</v>
      </c>
      <c r="C1118" s="17" t="s">
        <v>94</v>
      </c>
      <c r="D1118" s="17" t="s">
        <v>202</v>
      </c>
      <c r="E1118" s="20" t="s">
        <v>602</v>
      </c>
      <c r="F1118" s="17" t="n">
        <v>100</v>
      </c>
      <c r="G1118" s="18" t="n">
        <f aca="false">G1119</f>
        <v>12595</v>
      </c>
      <c r="H1118" s="18" t="n">
        <f aca="false">H1119</f>
        <v>12595</v>
      </c>
      <c r="I1118" s="18" t="n">
        <f aca="false">I1119</f>
        <v>12595</v>
      </c>
    </row>
    <row r="1119" customFormat="false" ht="30" hidden="false" customHeight="false" outlineLevel="0" collapsed="false">
      <c r="A1119" s="21" t="s">
        <v>29</v>
      </c>
      <c r="B1119" s="17" t="s">
        <v>744</v>
      </c>
      <c r="C1119" s="17" t="s">
        <v>94</v>
      </c>
      <c r="D1119" s="17" t="s">
        <v>202</v>
      </c>
      <c r="E1119" s="20" t="s">
        <v>602</v>
      </c>
      <c r="F1119" s="17" t="s">
        <v>30</v>
      </c>
      <c r="G1119" s="18" t="n">
        <v>12595</v>
      </c>
      <c r="H1119" s="18" t="n">
        <f aca="false">12720.6-125.6</f>
        <v>12595</v>
      </c>
      <c r="I1119" s="18" t="n">
        <f aca="false">12720.6-125.6</f>
        <v>12595</v>
      </c>
    </row>
    <row r="1120" customFormat="false" ht="30" hidden="false" customHeight="false" outlineLevel="0" collapsed="false">
      <c r="A1120" s="21" t="s">
        <v>41</v>
      </c>
      <c r="B1120" s="17" t="s">
        <v>744</v>
      </c>
      <c r="C1120" s="17" t="s">
        <v>94</v>
      </c>
      <c r="D1120" s="17" t="s">
        <v>202</v>
      </c>
      <c r="E1120" s="20" t="s">
        <v>602</v>
      </c>
      <c r="F1120" s="17" t="s">
        <v>42</v>
      </c>
      <c r="G1120" s="18" t="n">
        <f aca="false">G1121</f>
        <v>4963</v>
      </c>
      <c r="H1120" s="18" t="n">
        <f aca="false">H1121</f>
        <v>5338</v>
      </c>
      <c r="I1120" s="18" t="n">
        <f aca="false">I1121</f>
        <v>5378</v>
      </c>
    </row>
    <row r="1121" customFormat="false" ht="45" hidden="false" customHeight="false" outlineLevel="0" collapsed="false">
      <c r="A1121" s="21" t="s">
        <v>43</v>
      </c>
      <c r="B1121" s="17" t="s">
        <v>744</v>
      </c>
      <c r="C1121" s="17" t="s">
        <v>94</v>
      </c>
      <c r="D1121" s="17" t="s">
        <v>202</v>
      </c>
      <c r="E1121" s="20" t="s">
        <v>602</v>
      </c>
      <c r="F1121" s="17" t="s">
        <v>44</v>
      </c>
      <c r="G1121" s="18" t="n">
        <v>4963</v>
      </c>
      <c r="H1121" s="18" t="n">
        <f aca="false">5532.8-194.8</f>
        <v>5338</v>
      </c>
      <c r="I1121" s="18" t="n">
        <f aca="false">5683.6-305.6</f>
        <v>5378</v>
      </c>
    </row>
    <row r="1122" customFormat="false" ht="15" hidden="false" customHeight="false" outlineLevel="0" collapsed="false">
      <c r="A1122" s="21" t="s">
        <v>65</v>
      </c>
      <c r="B1122" s="17" t="s">
        <v>744</v>
      </c>
      <c r="C1122" s="17" t="s">
        <v>94</v>
      </c>
      <c r="D1122" s="17" t="s">
        <v>202</v>
      </c>
      <c r="E1122" s="20" t="s">
        <v>602</v>
      </c>
      <c r="F1122" s="17" t="s">
        <v>66</v>
      </c>
      <c r="G1122" s="18" t="n">
        <f aca="false">G1123</f>
        <v>302</v>
      </c>
      <c r="H1122" s="18" t="n">
        <f aca="false">H1123</f>
        <v>317</v>
      </c>
      <c r="I1122" s="18" t="n">
        <f aca="false">I1123</f>
        <v>317</v>
      </c>
    </row>
    <row r="1123" customFormat="false" ht="15" hidden="false" customHeight="false" outlineLevel="0" collapsed="false">
      <c r="A1123" s="25" t="s">
        <v>67</v>
      </c>
      <c r="B1123" s="17" t="s">
        <v>744</v>
      </c>
      <c r="C1123" s="17" t="s">
        <v>94</v>
      </c>
      <c r="D1123" s="17" t="s">
        <v>202</v>
      </c>
      <c r="E1123" s="20" t="s">
        <v>602</v>
      </c>
      <c r="F1123" s="17" t="s">
        <v>68</v>
      </c>
      <c r="G1123" s="18" t="n">
        <v>302</v>
      </c>
      <c r="H1123" s="18" t="n">
        <v>317</v>
      </c>
      <c r="I1123" s="18" t="n">
        <v>317</v>
      </c>
    </row>
    <row r="1124" customFormat="false" ht="30" hidden="false" customHeight="false" outlineLevel="0" collapsed="false">
      <c r="A1124" s="19" t="s">
        <v>47</v>
      </c>
      <c r="B1124" s="17" t="s">
        <v>744</v>
      </c>
      <c r="C1124" s="17" t="s">
        <v>94</v>
      </c>
      <c r="D1124" s="17" t="s">
        <v>202</v>
      </c>
      <c r="E1124" s="20" t="s">
        <v>48</v>
      </c>
      <c r="F1124" s="17"/>
      <c r="G1124" s="18" t="n">
        <f aca="false">G1125</f>
        <v>6148</v>
      </c>
      <c r="H1124" s="18" t="n">
        <f aca="false">H1125</f>
        <v>6148</v>
      </c>
      <c r="I1124" s="18" t="n">
        <f aca="false">I1125</f>
        <v>6148</v>
      </c>
    </row>
    <row r="1125" customFormat="false" ht="30" hidden="false" customHeight="false" outlineLevel="0" collapsed="false">
      <c r="A1125" s="19" t="s">
        <v>603</v>
      </c>
      <c r="B1125" s="17" t="s">
        <v>744</v>
      </c>
      <c r="C1125" s="17" t="s">
        <v>94</v>
      </c>
      <c r="D1125" s="17" t="s">
        <v>202</v>
      </c>
      <c r="E1125" s="20" t="s">
        <v>604</v>
      </c>
      <c r="F1125" s="17"/>
      <c r="G1125" s="18" t="n">
        <f aca="false">G1126</f>
        <v>6148</v>
      </c>
      <c r="H1125" s="18" t="n">
        <f aca="false">H1126</f>
        <v>6148</v>
      </c>
      <c r="I1125" s="18" t="n">
        <f aca="false">I1126</f>
        <v>6148</v>
      </c>
    </row>
    <row r="1126" customFormat="false" ht="60" hidden="false" customHeight="false" outlineLevel="0" collapsed="false">
      <c r="A1126" s="22" t="s">
        <v>605</v>
      </c>
      <c r="B1126" s="17" t="s">
        <v>744</v>
      </c>
      <c r="C1126" s="17" t="s">
        <v>94</v>
      </c>
      <c r="D1126" s="17" t="s">
        <v>202</v>
      </c>
      <c r="E1126" s="20" t="s">
        <v>606</v>
      </c>
      <c r="F1126" s="17"/>
      <c r="G1126" s="18" t="n">
        <f aca="false">G1127</f>
        <v>6148</v>
      </c>
      <c r="H1126" s="18" t="n">
        <f aca="false">H1127</f>
        <v>6148</v>
      </c>
      <c r="I1126" s="18" t="n">
        <f aca="false">I1127</f>
        <v>6148</v>
      </c>
    </row>
    <row r="1127" customFormat="false" ht="30" hidden="false" customHeight="false" outlineLevel="0" collapsed="false">
      <c r="A1127" s="22" t="s">
        <v>607</v>
      </c>
      <c r="B1127" s="17" t="s">
        <v>744</v>
      </c>
      <c r="C1127" s="17" t="s">
        <v>94</v>
      </c>
      <c r="D1127" s="17" t="s">
        <v>202</v>
      </c>
      <c r="E1127" s="20" t="s">
        <v>608</v>
      </c>
      <c r="F1127" s="17"/>
      <c r="G1127" s="18" t="n">
        <f aca="false">G1128+G1130+G1132</f>
        <v>6148</v>
      </c>
      <c r="H1127" s="18" t="n">
        <f aca="false">H1128+H1130+H1132</f>
        <v>6148</v>
      </c>
      <c r="I1127" s="18" t="n">
        <f aca="false">I1128+I1130+I1132</f>
        <v>6148</v>
      </c>
    </row>
    <row r="1128" customFormat="false" ht="30" hidden="false" customHeight="false" outlineLevel="0" collapsed="false">
      <c r="A1128" s="21" t="s">
        <v>41</v>
      </c>
      <c r="B1128" s="17" t="s">
        <v>744</v>
      </c>
      <c r="C1128" s="17" t="s">
        <v>94</v>
      </c>
      <c r="D1128" s="17" t="s">
        <v>202</v>
      </c>
      <c r="E1128" s="20" t="s">
        <v>608</v>
      </c>
      <c r="F1128" s="17" t="s">
        <v>42</v>
      </c>
      <c r="G1128" s="18" t="n">
        <f aca="false">G1129</f>
        <v>4923</v>
      </c>
      <c r="H1128" s="18" t="n">
        <f aca="false">H1129</f>
        <v>6148</v>
      </c>
      <c r="I1128" s="18" t="n">
        <f aca="false">I1129</f>
        <v>6148</v>
      </c>
    </row>
    <row r="1129" customFormat="false" ht="45" hidden="false" customHeight="false" outlineLevel="0" collapsed="false">
      <c r="A1129" s="21" t="s">
        <v>43</v>
      </c>
      <c r="B1129" s="17" t="s">
        <v>744</v>
      </c>
      <c r="C1129" s="17" t="s">
        <v>94</v>
      </c>
      <c r="D1129" s="17" t="s">
        <v>202</v>
      </c>
      <c r="E1129" s="20" t="s">
        <v>608</v>
      </c>
      <c r="F1129" s="17" t="s">
        <v>44</v>
      </c>
      <c r="G1129" s="18" t="n">
        <v>4923</v>
      </c>
      <c r="H1129" s="18" t="n">
        <f aca="false">(3001-153)+(3245+55)</f>
        <v>6148</v>
      </c>
      <c r="I1129" s="18" t="n">
        <f aca="false">(3001-153)+(3245+55)</f>
        <v>6148</v>
      </c>
    </row>
    <row r="1130" customFormat="false" ht="30" hidden="false" customHeight="false" outlineLevel="0" collapsed="false">
      <c r="A1130" s="25" t="s">
        <v>166</v>
      </c>
      <c r="B1130" s="17" t="s">
        <v>744</v>
      </c>
      <c r="C1130" s="17" t="s">
        <v>94</v>
      </c>
      <c r="D1130" s="17" t="s">
        <v>202</v>
      </c>
      <c r="E1130" s="20" t="s">
        <v>608</v>
      </c>
      <c r="F1130" s="17" t="s">
        <v>167</v>
      </c>
      <c r="G1130" s="18" t="n">
        <f aca="false">G1131</f>
        <v>200</v>
      </c>
      <c r="H1130" s="18" t="n">
        <f aca="false">H1131</f>
        <v>0</v>
      </c>
      <c r="I1130" s="18" t="n">
        <f aca="false">I1131</f>
        <v>0</v>
      </c>
    </row>
    <row r="1131" customFormat="false" ht="30" hidden="false" customHeight="false" outlineLevel="0" collapsed="false">
      <c r="A1131" s="28" t="s">
        <v>168</v>
      </c>
      <c r="B1131" s="17" t="s">
        <v>744</v>
      </c>
      <c r="C1131" s="17" t="s">
        <v>94</v>
      </c>
      <c r="D1131" s="17" t="s">
        <v>202</v>
      </c>
      <c r="E1131" s="20" t="s">
        <v>608</v>
      </c>
      <c r="F1131" s="17" t="s">
        <v>169</v>
      </c>
      <c r="G1131" s="18" t="n">
        <v>200</v>
      </c>
      <c r="H1131" s="18" t="n">
        <v>0</v>
      </c>
      <c r="I1131" s="18" t="n">
        <v>0</v>
      </c>
    </row>
    <row r="1132" customFormat="false" ht="45" hidden="false" customHeight="false" outlineLevel="0" collapsed="false">
      <c r="A1132" s="21" t="s">
        <v>137</v>
      </c>
      <c r="B1132" s="17" t="s">
        <v>744</v>
      </c>
      <c r="C1132" s="17" t="s">
        <v>94</v>
      </c>
      <c r="D1132" s="17" t="s">
        <v>202</v>
      </c>
      <c r="E1132" s="20" t="s">
        <v>608</v>
      </c>
      <c r="F1132" s="17" t="s">
        <v>138</v>
      </c>
      <c r="G1132" s="18" t="n">
        <f aca="false">G1133</f>
        <v>1025</v>
      </c>
      <c r="H1132" s="18" t="n">
        <f aca="false">H1133</f>
        <v>0</v>
      </c>
      <c r="I1132" s="18" t="n">
        <f aca="false">I1133</f>
        <v>0</v>
      </c>
    </row>
    <row r="1133" customFormat="false" ht="15" hidden="false" customHeight="false" outlineLevel="0" collapsed="false">
      <c r="A1133" s="21" t="s">
        <v>139</v>
      </c>
      <c r="B1133" s="17" t="s">
        <v>744</v>
      </c>
      <c r="C1133" s="17" t="s">
        <v>94</v>
      </c>
      <c r="D1133" s="17" t="s">
        <v>202</v>
      </c>
      <c r="E1133" s="20" t="s">
        <v>608</v>
      </c>
      <c r="F1133" s="17" t="s">
        <v>140</v>
      </c>
      <c r="G1133" s="18" t="n">
        <f aca="false">337.5+687.5</f>
        <v>1025</v>
      </c>
      <c r="H1133" s="18" t="n">
        <v>0</v>
      </c>
      <c r="I1133" s="18" t="n">
        <v>0</v>
      </c>
    </row>
    <row r="1134" customFormat="false" ht="15.6" hidden="false" customHeight="false" outlineLevel="0" collapsed="false">
      <c r="A1134" s="16" t="s">
        <v>646</v>
      </c>
      <c r="B1134" s="17" t="s">
        <v>744</v>
      </c>
      <c r="C1134" s="17" t="s">
        <v>317</v>
      </c>
      <c r="D1134" s="14"/>
      <c r="E1134" s="14"/>
      <c r="F1134" s="14"/>
      <c r="G1134" s="18" t="n">
        <f aca="false">G1135</f>
        <v>21519</v>
      </c>
      <c r="H1134" s="18" t="n">
        <f aca="false">H1135</f>
        <v>21519</v>
      </c>
      <c r="I1134" s="18" t="n">
        <f aca="false">I1135</f>
        <v>21519</v>
      </c>
    </row>
    <row r="1135" customFormat="false" ht="15" hidden="false" customHeight="false" outlineLevel="0" collapsed="false">
      <c r="A1135" s="16" t="s">
        <v>681</v>
      </c>
      <c r="B1135" s="17" t="s">
        <v>744</v>
      </c>
      <c r="C1135" s="17" t="s">
        <v>317</v>
      </c>
      <c r="D1135" s="17" t="s">
        <v>46</v>
      </c>
      <c r="E1135" s="17"/>
      <c r="F1135" s="17"/>
      <c r="G1135" s="18" t="n">
        <f aca="false">G1136</f>
        <v>21519</v>
      </c>
      <c r="H1135" s="18" t="n">
        <f aca="false">H1136</f>
        <v>21519</v>
      </c>
      <c r="I1135" s="18" t="n">
        <f aca="false">I1136</f>
        <v>21519</v>
      </c>
    </row>
    <row r="1136" customFormat="false" ht="15" hidden="false" customHeight="false" outlineLevel="0" collapsed="false">
      <c r="A1136" s="19" t="s">
        <v>113</v>
      </c>
      <c r="B1136" s="17" t="s">
        <v>744</v>
      </c>
      <c r="C1136" s="17" t="s">
        <v>317</v>
      </c>
      <c r="D1136" s="17" t="s">
        <v>46</v>
      </c>
      <c r="E1136" s="20" t="s">
        <v>114</v>
      </c>
      <c r="F1136" s="17"/>
      <c r="G1136" s="18" t="n">
        <f aca="false">G1137</f>
        <v>21519</v>
      </c>
      <c r="H1136" s="18" t="n">
        <f aca="false">H1137</f>
        <v>21519</v>
      </c>
      <c r="I1136" s="18" t="n">
        <f aca="false">I1137</f>
        <v>21519</v>
      </c>
    </row>
    <row r="1137" customFormat="false" ht="15" hidden="false" customHeight="false" outlineLevel="0" collapsed="false">
      <c r="A1137" s="19" t="s">
        <v>115</v>
      </c>
      <c r="B1137" s="17" t="s">
        <v>744</v>
      </c>
      <c r="C1137" s="17" t="s">
        <v>317</v>
      </c>
      <c r="D1137" s="17" t="s">
        <v>46</v>
      </c>
      <c r="E1137" s="20" t="s">
        <v>116</v>
      </c>
      <c r="F1137" s="17"/>
      <c r="G1137" s="18" t="n">
        <f aca="false">G1138</f>
        <v>21519</v>
      </c>
      <c r="H1137" s="18" t="n">
        <f aca="false">H1138</f>
        <v>21519</v>
      </c>
      <c r="I1137" s="18" t="n">
        <f aca="false">I1138</f>
        <v>21519</v>
      </c>
    </row>
    <row r="1138" customFormat="false" ht="60" hidden="false" customHeight="false" outlineLevel="0" collapsed="false">
      <c r="A1138" s="19" t="s">
        <v>117</v>
      </c>
      <c r="B1138" s="17" t="s">
        <v>744</v>
      </c>
      <c r="C1138" s="17" t="s">
        <v>317</v>
      </c>
      <c r="D1138" s="17" t="s">
        <v>46</v>
      </c>
      <c r="E1138" s="20" t="s">
        <v>118</v>
      </c>
      <c r="F1138" s="17"/>
      <c r="G1138" s="18" t="n">
        <f aca="false">G1139</f>
        <v>21519</v>
      </c>
      <c r="H1138" s="18" t="n">
        <f aca="false">H1139</f>
        <v>21519</v>
      </c>
      <c r="I1138" s="18" t="n">
        <f aca="false">I1139</f>
        <v>21519</v>
      </c>
    </row>
    <row r="1139" customFormat="false" ht="75" hidden="false" customHeight="false" outlineLevel="0" collapsed="false">
      <c r="A1139" s="23" t="s">
        <v>119</v>
      </c>
      <c r="B1139" s="17" t="s">
        <v>744</v>
      </c>
      <c r="C1139" s="17" t="s">
        <v>317</v>
      </c>
      <c r="D1139" s="17" t="s">
        <v>46</v>
      </c>
      <c r="E1139" s="20" t="s">
        <v>120</v>
      </c>
      <c r="F1139" s="17"/>
      <c r="G1139" s="18" t="n">
        <f aca="false">G1140+G1142</f>
        <v>21519</v>
      </c>
      <c r="H1139" s="18" t="n">
        <f aca="false">H1140+H1142</f>
        <v>21519</v>
      </c>
      <c r="I1139" s="18" t="n">
        <f aca="false">I1140+I1142</f>
        <v>21519</v>
      </c>
    </row>
    <row r="1140" customFormat="false" ht="30" hidden="false" customHeight="false" outlineLevel="0" collapsed="false">
      <c r="A1140" s="21" t="s">
        <v>41</v>
      </c>
      <c r="B1140" s="17" t="s">
        <v>744</v>
      </c>
      <c r="C1140" s="17" t="s">
        <v>317</v>
      </c>
      <c r="D1140" s="17" t="s">
        <v>46</v>
      </c>
      <c r="E1140" s="20" t="s">
        <v>120</v>
      </c>
      <c r="F1140" s="17" t="s">
        <v>42</v>
      </c>
      <c r="G1140" s="18" t="n">
        <f aca="false">G1141</f>
        <v>213</v>
      </c>
      <c r="H1140" s="18" t="n">
        <f aca="false">H1141</f>
        <v>213</v>
      </c>
      <c r="I1140" s="18" t="n">
        <f aca="false">I1141</f>
        <v>213</v>
      </c>
    </row>
    <row r="1141" customFormat="false" ht="45" hidden="false" customHeight="false" outlineLevel="0" collapsed="false">
      <c r="A1141" s="21" t="s">
        <v>43</v>
      </c>
      <c r="B1141" s="17" t="s">
        <v>744</v>
      </c>
      <c r="C1141" s="17" t="s">
        <v>317</v>
      </c>
      <c r="D1141" s="17" t="s">
        <v>46</v>
      </c>
      <c r="E1141" s="20" t="s">
        <v>120</v>
      </c>
      <c r="F1141" s="17" t="s">
        <v>44</v>
      </c>
      <c r="G1141" s="18" t="n">
        <v>213</v>
      </c>
      <c r="H1141" s="18" t="n">
        <v>213</v>
      </c>
      <c r="I1141" s="18" t="n">
        <v>213</v>
      </c>
    </row>
    <row r="1142" customFormat="false" ht="30" hidden="false" customHeight="false" outlineLevel="0" collapsed="false">
      <c r="A1142" s="25" t="s">
        <v>166</v>
      </c>
      <c r="B1142" s="17" t="s">
        <v>744</v>
      </c>
      <c r="C1142" s="17" t="s">
        <v>317</v>
      </c>
      <c r="D1142" s="17" t="s">
        <v>46</v>
      </c>
      <c r="E1142" s="20" t="s">
        <v>120</v>
      </c>
      <c r="F1142" s="17" t="s">
        <v>167</v>
      </c>
      <c r="G1142" s="18" t="n">
        <f aca="false">G1143</f>
        <v>21306</v>
      </c>
      <c r="H1142" s="18" t="n">
        <f aca="false">H1143</f>
        <v>21306</v>
      </c>
      <c r="I1142" s="18" t="n">
        <f aca="false">I1143</f>
        <v>21306</v>
      </c>
    </row>
    <row r="1143" customFormat="false" ht="30" hidden="false" customHeight="false" outlineLevel="0" collapsed="false">
      <c r="A1143" s="28" t="s">
        <v>168</v>
      </c>
      <c r="B1143" s="17" t="s">
        <v>744</v>
      </c>
      <c r="C1143" s="17" t="s">
        <v>317</v>
      </c>
      <c r="D1143" s="17" t="s">
        <v>46</v>
      </c>
      <c r="E1143" s="20" t="s">
        <v>120</v>
      </c>
      <c r="F1143" s="17" t="s">
        <v>169</v>
      </c>
      <c r="G1143" s="18" t="n">
        <v>21306</v>
      </c>
      <c r="H1143" s="18" t="n">
        <v>21306</v>
      </c>
      <c r="I1143" s="18" t="n">
        <v>21306</v>
      </c>
    </row>
    <row r="1144" customFormat="false" ht="31.2" hidden="false" customHeight="false" outlineLevel="0" collapsed="false">
      <c r="A1144" s="13" t="s">
        <v>745</v>
      </c>
      <c r="B1144" s="14" t="s">
        <v>746</v>
      </c>
      <c r="C1144" s="14"/>
      <c r="D1144" s="14"/>
      <c r="E1144" s="14"/>
      <c r="F1144" s="14"/>
      <c r="G1144" s="15" t="n">
        <f aca="false">G1145</f>
        <v>11950</v>
      </c>
      <c r="H1144" s="15" t="n">
        <f aca="false">H1145</f>
        <v>12180</v>
      </c>
      <c r="I1144" s="15" t="n">
        <f aca="false">I1145</f>
        <v>12180</v>
      </c>
    </row>
    <row r="1145" customFormat="false" ht="15" hidden="false" customHeight="false" outlineLevel="0" collapsed="false">
      <c r="A1145" s="16" t="s">
        <v>15</v>
      </c>
      <c r="B1145" s="17" t="s">
        <v>746</v>
      </c>
      <c r="C1145" s="17" t="s">
        <v>16</v>
      </c>
      <c r="D1145" s="17"/>
      <c r="E1145" s="17"/>
      <c r="F1145" s="17"/>
      <c r="G1145" s="18" t="n">
        <f aca="false">G1146</f>
        <v>11950</v>
      </c>
      <c r="H1145" s="18" t="n">
        <f aca="false">H1146</f>
        <v>12180</v>
      </c>
      <c r="I1145" s="18" t="n">
        <f aca="false">I1146</f>
        <v>12180</v>
      </c>
    </row>
    <row r="1146" customFormat="false" ht="45" hidden="false" customHeight="false" outlineLevel="0" collapsed="false">
      <c r="A1146" s="16" t="s">
        <v>85</v>
      </c>
      <c r="B1146" s="17" t="s">
        <v>746</v>
      </c>
      <c r="C1146" s="17" t="s">
        <v>16</v>
      </c>
      <c r="D1146" s="17" t="s">
        <v>86</v>
      </c>
      <c r="E1146" s="17"/>
      <c r="F1146" s="17"/>
      <c r="G1146" s="18" t="n">
        <f aca="false">G1147</f>
        <v>11950</v>
      </c>
      <c r="H1146" s="18" t="n">
        <f aca="false">H1147</f>
        <v>12180</v>
      </c>
      <c r="I1146" s="18" t="n">
        <f aca="false">I1147</f>
        <v>12180</v>
      </c>
    </row>
    <row r="1147" customFormat="false" ht="30" hidden="false" customHeight="false" outlineLevel="0" collapsed="false">
      <c r="A1147" s="19" t="s">
        <v>19</v>
      </c>
      <c r="B1147" s="17" t="s">
        <v>746</v>
      </c>
      <c r="C1147" s="17" t="s">
        <v>16</v>
      </c>
      <c r="D1147" s="17" t="s">
        <v>86</v>
      </c>
      <c r="E1147" s="17" t="s">
        <v>20</v>
      </c>
      <c r="F1147" s="17"/>
      <c r="G1147" s="18" t="n">
        <f aca="false">G1148</f>
        <v>11950</v>
      </c>
      <c r="H1147" s="18" t="n">
        <f aca="false">H1148</f>
        <v>12180</v>
      </c>
      <c r="I1147" s="18" t="n">
        <f aca="false">I1148</f>
        <v>12180</v>
      </c>
    </row>
    <row r="1148" customFormat="false" ht="15" hidden="false" customHeight="false" outlineLevel="0" collapsed="false">
      <c r="A1148" s="19" t="s">
        <v>21</v>
      </c>
      <c r="B1148" s="17" t="s">
        <v>746</v>
      </c>
      <c r="C1148" s="17" t="s">
        <v>16</v>
      </c>
      <c r="D1148" s="17" t="s">
        <v>86</v>
      </c>
      <c r="E1148" s="17" t="s">
        <v>22</v>
      </c>
      <c r="F1148" s="17"/>
      <c r="G1148" s="18" t="n">
        <f aca="false">G1149</f>
        <v>11950</v>
      </c>
      <c r="H1148" s="18" t="n">
        <f aca="false">H1149</f>
        <v>12180</v>
      </c>
      <c r="I1148" s="18" t="n">
        <f aca="false">I1149</f>
        <v>12180</v>
      </c>
    </row>
    <row r="1149" customFormat="false" ht="45" hidden="false" customHeight="false" outlineLevel="0" collapsed="false">
      <c r="A1149" s="19" t="s">
        <v>23</v>
      </c>
      <c r="B1149" s="17" t="s">
        <v>746</v>
      </c>
      <c r="C1149" s="17" t="s">
        <v>16</v>
      </c>
      <c r="D1149" s="17" t="s">
        <v>86</v>
      </c>
      <c r="E1149" s="17" t="s">
        <v>24</v>
      </c>
      <c r="F1149" s="17"/>
      <c r="G1149" s="18" t="n">
        <f aca="false">G1150</f>
        <v>11950</v>
      </c>
      <c r="H1149" s="18" t="n">
        <f aca="false">H1150</f>
        <v>12180</v>
      </c>
      <c r="I1149" s="18" t="n">
        <f aca="false">I1150</f>
        <v>12180</v>
      </c>
    </row>
    <row r="1150" customFormat="false" ht="15" hidden="false" customHeight="false" outlineLevel="0" collapsed="false">
      <c r="A1150" s="22" t="s">
        <v>87</v>
      </c>
      <c r="B1150" s="17" t="s">
        <v>746</v>
      </c>
      <c r="C1150" s="17" t="s">
        <v>16</v>
      </c>
      <c r="D1150" s="17" t="s">
        <v>86</v>
      </c>
      <c r="E1150" s="20" t="s">
        <v>88</v>
      </c>
      <c r="F1150" s="17"/>
      <c r="G1150" s="18" t="n">
        <f aca="false">G1151+G1153+G1155</f>
        <v>11950</v>
      </c>
      <c r="H1150" s="18" t="n">
        <f aca="false">H1151+H1153+H1155</f>
        <v>12180</v>
      </c>
      <c r="I1150" s="18" t="n">
        <f aca="false">I1151+I1153+I1155</f>
        <v>12180</v>
      </c>
    </row>
    <row r="1151" customFormat="false" ht="75" hidden="false" customHeight="false" outlineLevel="0" collapsed="false">
      <c r="A1151" s="21" t="s">
        <v>27</v>
      </c>
      <c r="B1151" s="17" t="s">
        <v>746</v>
      </c>
      <c r="C1151" s="17" t="s">
        <v>16</v>
      </c>
      <c r="D1151" s="17" t="s">
        <v>86</v>
      </c>
      <c r="E1151" s="20" t="s">
        <v>88</v>
      </c>
      <c r="F1151" s="17" t="s">
        <v>28</v>
      </c>
      <c r="G1151" s="18" t="n">
        <f aca="false">G1152</f>
        <v>10992</v>
      </c>
      <c r="H1151" s="18" t="n">
        <f aca="false">H1152</f>
        <v>10992</v>
      </c>
      <c r="I1151" s="18" t="n">
        <f aca="false">I1152</f>
        <v>10992</v>
      </c>
    </row>
    <row r="1152" customFormat="false" ht="30" hidden="false" customHeight="false" outlineLevel="0" collapsed="false">
      <c r="A1152" s="21" t="s">
        <v>29</v>
      </c>
      <c r="B1152" s="17" t="s">
        <v>746</v>
      </c>
      <c r="C1152" s="17" t="s">
        <v>16</v>
      </c>
      <c r="D1152" s="17" t="s">
        <v>86</v>
      </c>
      <c r="E1152" s="20" t="s">
        <v>88</v>
      </c>
      <c r="F1152" s="17" t="s">
        <v>30</v>
      </c>
      <c r="G1152" s="18" t="n">
        <v>10992</v>
      </c>
      <c r="H1152" s="18" t="n">
        <v>10992</v>
      </c>
      <c r="I1152" s="18" t="n">
        <v>10992</v>
      </c>
    </row>
    <row r="1153" customFormat="false" ht="30" hidden="false" customHeight="false" outlineLevel="0" collapsed="false">
      <c r="A1153" s="21" t="s">
        <v>41</v>
      </c>
      <c r="B1153" s="17" t="s">
        <v>746</v>
      </c>
      <c r="C1153" s="17" t="s">
        <v>16</v>
      </c>
      <c r="D1153" s="17" t="s">
        <v>86</v>
      </c>
      <c r="E1153" s="20" t="s">
        <v>88</v>
      </c>
      <c r="F1153" s="17" t="s">
        <v>42</v>
      </c>
      <c r="G1153" s="18" t="n">
        <f aca="false">G1154</f>
        <v>943</v>
      </c>
      <c r="H1153" s="18" t="n">
        <f aca="false">H1154</f>
        <v>1173</v>
      </c>
      <c r="I1153" s="18" t="n">
        <f aca="false">I1154</f>
        <v>1173</v>
      </c>
    </row>
    <row r="1154" customFormat="false" ht="45" hidden="false" customHeight="false" outlineLevel="0" collapsed="false">
      <c r="A1154" s="21" t="s">
        <v>43</v>
      </c>
      <c r="B1154" s="17" t="s">
        <v>746</v>
      </c>
      <c r="C1154" s="17" t="s">
        <v>16</v>
      </c>
      <c r="D1154" s="17" t="s">
        <v>86</v>
      </c>
      <c r="E1154" s="20" t="s">
        <v>88</v>
      </c>
      <c r="F1154" s="17" t="s">
        <v>44</v>
      </c>
      <c r="G1154" s="18" t="n">
        <v>943</v>
      </c>
      <c r="H1154" s="18" t="n">
        <v>1173</v>
      </c>
      <c r="I1154" s="18" t="n">
        <v>1173</v>
      </c>
    </row>
    <row r="1155" customFormat="false" ht="15" hidden="false" customHeight="false" outlineLevel="0" collapsed="false">
      <c r="A1155" s="21" t="s">
        <v>65</v>
      </c>
      <c r="B1155" s="17" t="s">
        <v>746</v>
      </c>
      <c r="C1155" s="17" t="s">
        <v>16</v>
      </c>
      <c r="D1155" s="17" t="s">
        <v>86</v>
      </c>
      <c r="E1155" s="20" t="s">
        <v>88</v>
      </c>
      <c r="F1155" s="17" t="s">
        <v>66</v>
      </c>
      <c r="G1155" s="18" t="n">
        <f aca="false">G1156</f>
        <v>15</v>
      </c>
      <c r="H1155" s="18" t="n">
        <f aca="false">H1156</f>
        <v>15</v>
      </c>
      <c r="I1155" s="18" t="n">
        <f aca="false">I1156</f>
        <v>15</v>
      </c>
    </row>
    <row r="1156" customFormat="false" ht="15" hidden="false" customHeight="false" outlineLevel="0" collapsed="false">
      <c r="A1156" s="25" t="s">
        <v>67</v>
      </c>
      <c r="B1156" s="17" t="s">
        <v>746</v>
      </c>
      <c r="C1156" s="17" t="s">
        <v>16</v>
      </c>
      <c r="D1156" s="17" t="s">
        <v>86</v>
      </c>
      <c r="E1156" s="20" t="s">
        <v>88</v>
      </c>
      <c r="F1156" s="17" t="s">
        <v>68</v>
      </c>
      <c r="G1156" s="18" t="n">
        <v>15</v>
      </c>
      <c r="H1156" s="18" t="n">
        <v>15</v>
      </c>
      <c r="I1156" s="18" t="n">
        <v>15</v>
      </c>
    </row>
    <row r="1157" customFormat="false" ht="31.2" hidden="false" customHeight="false" outlineLevel="0" collapsed="false">
      <c r="A1157" s="13" t="s">
        <v>747</v>
      </c>
      <c r="B1157" s="14" t="s">
        <v>748</v>
      </c>
      <c r="C1157" s="14"/>
      <c r="D1157" s="14"/>
      <c r="E1157" s="14"/>
      <c r="F1157" s="14"/>
      <c r="G1157" s="15" t="n">
        <f aca="false">G1158</f>
        <v>5228</v>
      </c>
      <c r="H1157" s="15" t="n">
        <f aca="false">H1158</f>
        <v>5280</v>
      </c>
      <c r="I1157" s="15" t="n">
        <f aca="false">I1158</f>
        <v>5310</v>
      </c>
    </row>
    <row r="1158" customFormat="false" ht="15" hidden="false" customHeight="false" outlineLevel="0" collapsed="false">
      <c r="A1158" s="25" t="s">
        <v>15</v>
      </c>
      <c r="B1158" s="17" t="s">
        <v>748</v>
      </c>
      <c r="C1158" s="17" t="s">
        <v>16</v>
      </c>
      <c r="D1158" s="17"/>
      <c r="E1158" s="17"/>
      <c r="F1158" s="17"/>
      <c r="G1158" s="18" t="n">
        <f aca="false">G1159</f>
        <v>5228</v>
      </c>
      <c r="H1158" s="18" t="n">
        <f aca="false">H1159</f>
        <v>5280</v>
      </c>
      <c r="I1158" s="18" t="n">
        <f aca="false">I1159</f>
        <v>5310</v>
      </c>
    </row>
    <row r="1159" customFormat="false" ht="45" hidden="false" customHeight="false" outlineLevel="0" collapsed="false">
      <c r="A1159" s="25" t="s">
        <v>85</v>
      </c>
      <c r="B1159" s="17" t="s">
        <v>748</v>
      </c>
      <c r="C1159" s="17" t="s">
        <v>16</v>
      </c>
      <c r="D1159" s="17" t="s">
        <v>86</v>
      </c>
      <c r="E1159" s="17"/>
      <c r="F1159" s="17"/>
      <c r="G1159" s="18" t="n">
        <f aca="false">G1160</f>
        <v>5228</v>
      </c>
      <c r="H1159" s="18" t="n">
        <f aca="false">H1160</f>
        <v>5280</v>
      </c>
      <c r="I1159" s="18" t="n">
        <f aca="false">I1160</f>
        <v>5310</v>
      </c>
    </row>
    <row r="1160" customFormat="false" ht="38.4" hidden="false" customHeight="true" outlineLevel="0" collapsed="false">
      <c r="A1160" s="19" t="s">
        <v>33</v>
      </c>
      <c r="B1160" s="17" t="s">
        <v>748</v>
      </c>
      <c r="C1160" s="17" t="s">
        <v>16</v>
      </c>
      <c r="D1160" s="17" t="s">
        <v>86</v>
      </c>
      <c r="E1160" s="20" t="s">
        <v>34</v>
      </c>
      <c r="F1160" s="17"/>
      <c r="G1160" s="18" t="n">
        <f aca="false">G1161+G1164</f>
        <v>5228</v>
      </c>
      <c r="H1160" s="18" t="n">
        <f aca="false">H1161+H1164</f>
        <v>5280</v>
      </c>
      <c r="I1160" s="18" t="n">
        <f aca="false">I1161+I1164</f>
        <v>5310</v>
      </c>
    </row>
    <row r="1161" customFormat="false" ht="15" hidden="false" customHeight="false" outlineLevel="0" collapsed="false">
      <c r="A1161" s="22" t="s">
        <v>89</v>
      </c>
      <c r="B1161" s="17" t="s">
        <v>748</v>
      </c>
      <c r="C1161" s="17" t="s">
        <v>16</v>
      </c>
      <c r="D1161" s="17" t="s">
        <v>86</v>
      </c>
      <c r="E1161" s="26" t="s">
        <v>90</v>
      </c>
      <c r="F1161" s="17"/>
      <c r="G1161" s="18" t="n">
        <f aca="false">G1162</f>
        <v>1759.9</v>
      </c>
      <c r="H1161" s="18" t="n">
        <f aca="false">H1162</f>
        <v>1759.9</v>
      </c>
      <c r="I1161" s="18" t="n">
        <f aca="false">I1162</f>
        <v>1759.9</v>
      </c>
    </row>
    <row r="1162" customFormat="false" ht="75" hidden="false" customHeight="false" outlineLevel="0" collapsed="false">
      <c r="A1162" s="21" t="s">
        <v>27</v>
      </c>
      <c r="B1162" s="17" t="s">
        <v>748</v>
      </c>
      <c r="C1162" s="17" t="s">
        <v>16</v>
      </c>
      <c r="D1162" s="17" t="s">
        <v>86</v>
      </c>
      <c r="E1162" s="26" t="s">
        <v>90</v>
      </c>
      <c r="F1162" s="17" t="s">
        <v>28</v>
      </c>
      <c r="G1162" s="18" t="n">
        <f aca="false">G1163</f>
        <v>1759.9</v>
      </c>
      <c r="H1162" s="18" t="n">
        <f aca="false">H1163</f>
        <v>1759.9</v>
      </c>
      <c r="I1162" s="18" t="n">
        <f aca="false">I1163</f>
        <v>1759.9</v>
      </c>
    </row>
    <row r="1163" customFormat="false" ht="30" hidden="false" customHeight="false" outlineLevel="0" collapsed="false">
      <c r="A1163" s="21" t="s">
        <v>29</v>
      </c>
      <c r="B1163" s="17" t="s">
        <v>748</v>
      </c>
      <c r="C1163" s="17" t="s">
        <v>16</v>
      </c>
      <c r="D1163" s="17" t="s">
        <v>86</v>
      </c>
      <c r="E1163" s="26" t="s">
        <v>90</v>
      </c>
      <c r="F1163" s="17" t="s">
        <v>30</v>
      </c>
      <c r="G1163" s="18" t="n">
        <v>1759.9</v>
      </c>
      <c r="H1163" s="18" t="n">
        <v>1759.9</v>
      </c>
      <c r="I1163" s="18" t="n">
        <v>1759.9</v>
      </c>
    </row>
    <row r="1164" customFormat="false" ht="30" hidden="false" customHeight="false" outlineLevel="0" collapsed="false">
      <c r="A1164" s="22" t="s">
        <v>91</v>
      </c>
      <c r="B1164" s="17" t="s">
        <v>748</v>
      </c>
      <c r="C1164" s="17" t="s">
        <v>16</v>
      </c>
      <c r="D1164" s="17" t="s">
        <v>86</v>
      </c>
      <c r="E1164" s="26" t="s">
        <v>92</v>
      </c>
      <c r="F1164" s="17"/>
      <c r="G1164" s="18" t="n">
        <f aca="false">G1165+G1167+G1169</f>
        <v>3468.1</v>
      </c>
      <c r="H1164" s="18" t="n">
        <f aca="false">H1165+H1167+H1169</f>
        <v>3520.1</v>
      </c>
      <c r="I1164" s="18" t="n">
        <f aca="false">I1165+I1167+I1169</f>
        <v>3550.1</v>
      </c>
    </row>
    <row r="1165" customFormat="false" ht="75" hidden="false" customHeight="false" outlineLevel="0" collapsed="false">
      <c r="A1165" s="21" t="s">
        <v>27</v>
      </c>
      <c r="B1165" s="17" t="s">
        <v>748</v>
      </c>
      <c r="C1165" s="17" t="s">
        <v>16</v>
      </c>
      <c r="D1165" s="17" t="s">
        <v>86</v>
      </c>
      <c r="E1165" s="26" t="s">
        <v>92</v>
      </c>
      <c r="F1165" s="17" t="s">
        <v>28</v>
      </c>
      <c r="G1165" s="18" t="n">
        <f aca="false">G1166</f>
        <v>3002.7</v>
      </c>
      <c r="H1165" s="18" t="n">
        <f aca="false">H1166</f>
        <v>3002.7</v>
      </c>
      <c r="I1165" s="18" t="n">
        <f aca="false">I1166</f>
        <v>3002.7</v>
      </c>
    </row>
    <row r="1166" customFormat="false" ht="30" hidden="false" customHeight="false" outlineLevel="0" collapsed="false">
      <c r="A1166" s="21" t="s">
        <v>29</v>
      </c>
      <c r="B1166" s="17" t="s">
        <v>748</v>
      </c>
      <c r="C1166" s="17" t="s">
        <v>16</v>
      </c>
      <c r="D1166" s="17" t="s">
        <v>86</v>
      </c>
      <c r="E1166" s="26" t="s">
        <v>92</v>
      </c>
      <c r="F1166" s="17" t="s">
        <v>30</v>
      </c>
      <c r="G1166" s="18" t="n">
        <v>3002.7</v>
      </c>
      <c r="H1166" s="18" t="n">
        <f aca="false">3034.7-32</f>
        <v>3002.7</v>
      </c>
      <c r="I1166" s="18" t="n">
        <f aca="false">3034.7-32</f>
        <v>3002.7</v>
      </c>
    </row>
    <row r="1167" customFormat="false" ht="30" hidden="false" customHeight="false" outlineLevel="0" collapsed="false">
      <c r="A1167" s="21" t="s">
        <v>41</v>
      </c>
      <c r="B1167" s="17" t="s">
        <v>748</v>
      </c>
      <c r="C1167" s="17" t="s">
        <v>16</v>
      </c>
      <c r="D1167" s="17" t="s">
        <v>86</v>
      </c>
      <c r="E1167" s="26" t="s">
        <v>92</v>
      </c>
      <c r="F1167" s="17" t="s">
        <v>42</v>
      </c>
      <c r="G1167" s="18" t="n">
        <f aca="false">G1168</f>
        <v>381.4</v>
      </c>
      <c r="H1167" s="18" t="n">
        <f aca="false">H1168</f>
        <v>433.4</v>
      </c>
      <c r="I1167" s="18" t="n">
        <f aca="false">I1168</f>
        <v>463.4</v>
      </c>
    </row>
    <row r="1168" customFormat="false" ht="45" hidden="false" customHeight="false" outlineLevel="0" collapsed="false">
      <c r="A1168" s="21" t="s">
        <v>43</v>
      </c>
      <c r="B1168" s="17" t="s">
        <v>748</v>
      </c>
      <c r="C1168" s="17" t="s">
        <v>16</v>
      </c>
      <c r="D1168" s="17" t="s">
        <v>86</v>
      </c>
      <c r="E1168" s="26" t="s">
        <v>92</v>
      </c>
      <c r="F1168" s="17" t="s">
        <v>44</v>
      </c>
      <c r="G1168" s="18" t="n">
        <v>381.4</v>
      </c>
      <c r="H1168" s="18" t="n">
        <f aca="false">497.1-63.7</f>
        <v>433.4</v>
      </c>
      <c r="I1168" s="18" t="n">
        <f aca="false">513.6-50.2</f>
        <v>463.4</v>
      </c>
    </row>
    <row r="1169" customFormat="false" ht="15" hidden="false" customHeight="false" outlineLevel="0" collapsed="false">
      <c r="A1169" s="21" t="s">
        <v>65</v>
      </c>
      <c r="B1169" s="17" t="s">
        <v>748</v>
      </c>
      <c r="C1169" s="17" t="s">
        <v>16</v>
      </c>
      <c r="D1169" s="17" t="s">
        <v>86</v>
      </c>
      <c r="E1169" s="26" t="s">
        <v>92</v>
      </c>
      <c r="F1169" s="17" t="s">
        <v>66</v>
      </c>
      <c r="G1169" s="18" t="n">
        <f aca="false">G1170</f>
        <v>84</v>
      </c>
      <c r="H1169" s="18" t="n">
        <f aca="false">H1170</f>
        <v>84</v>
      </c>
      <c r="I1169" s="18" t="n">
        <f aca="false">I1170</f>
        <v>84</v>
      </c>
    </row>
    <row r="1170" customFormat="false" ht="15" hidden="false" customHeight="false" outlineLevel="0" collapsed="false">
      <c r="A1170" s="25" t="s">
        <v>67</v>
      </c>
      <c r="B1170" s="17" t="s">
        <v>748</v>
      </c>
      <c r="C1170" s="17" t="s">
        <v>16</v>
      </c>
      <c r="D1170" s="17" t="s">
        <v>86</v>
      </c>
      <c r="E1170" s="26" t="s">
        <v>92</v>
      </c>
      <c r="F1170" s="17" t="s">
        <v>68</v>
      </c>
      <c r="G1170" s="18" t="n">
        <v>84</v>
      </c>
      <c r="H1170" s="18" t="n">
        <v>84</v>
      </c>
      <c r="I1170" s="18" t="n">
        <v>84</v>
      </c>
    </row>
    <row r="1171" customFormat="false" ht="19.8" hidden="false" customHeight="true" outlineLevel="0" collapsed="false">
      <c r="A1171" s="57" t="s">
        <v>732</v>
      </c>
      <c r="B1171" s="58"/>
      <c r="C1171" s="58"/>
      <c r="D1171" s="58"/>
      <c r="E1171" s="14"/>
      <c r="F1171" s="58"/>
      <c r="G1171" s="15" t="n">
        <f aca="false">G15+G30+G910+G1144+G1157</f>
        <v>2921587.1</v>
      </c>
      <c r="H1171" s="15" t="n">
        <f aca="false">H15+H30+H910+H1144+H1157</f>
        <v>3087483.3</v>
      </c>
      <c r="I1171" s="15" t="n">
        <f aca="false">I15+I30+I910+I1144+I1157</f>
        <v>2356319.1</v>
      </c>
    </row>
  </sheetData>
  <mergeCells count="17">
    <mergeCell ref="B1:H1"/>
    <mergeCell ref="B2:H2"/>
    <mergeCell ref="B3:H3"/>
    <mergeCell ref="B4:H4"/>
    <mergeCell ref="A5:H5"/>
    <mergeCell ref="B6:H6"/>
    <mergeCell ref="B9:G9"/>
    <mergeCell ref="A12:A14"/>
    <mergeCell ref="B12:B14"/>
    <mergeCell ref="C12:C14"/>
    <mergeCell ref="D12:D14"/>
    <mergeCell ref="E12:E14"/>
    <mergeCell ref="F12:F14"/>
    <mergeCell ref="G12:I12"/>
    <mergeCell ref="G13:G14"/>
    <mergeCell ref="H13:H14"/>
    <mergeCell ref="I13:I14"/>
  </mergeCells>
  <printOptions headings="false" gridLines="false" gridLinesSet="true" horizontalCentered="false" verticalCentered="false"/>
  <pageMargins left="0.7875" right="0.39375" top="0.529861111111111" bottom="0.370138888888889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744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B5" activeCellId="0" sqref="B5"/>
    </sheetView>
  </sheetViews>
  <sheetFormatPr defaultRowHeight="15" zeroHeight="false" outlineLevelRow="0" outlineLevelCol="0"/>
  <cols>
    <col collapsed="false" customWidth="true" hidden="false" outlineLevel="0" max="1" min="1" style="1" width="104.66"/>
    <col collapsed="false" customWidth="true" hidden="false" outlineLevel="0" max="2" min="2" style="2" width="21.56"/>
    <col collapsed="false" customWidth="true" hidden="false" outlineLevel="0" max="3" min="3" style="1" width="12.89"/>
    <col collapsed="false" customWidth="true" hidden="false" outlineLevel="0" max="4" min="4" style="1" width="15.56"/>
    <col collapsed="false" customWidth="true" hidden="false" outlineLevel="0" max="5" min="5" style="1" width="15"/>
    <col collapsed="false" customWidth="true" hidden="false" outlineLevel="0" max="6" min="6" style="1" width="15.66"/>
    <col collapsed="false" customWidth="true" hidden="false" outlineLevel="0" max="1025" min="7" style="1" width="8.89"/>
  </cols>
  <sheetData>
    <row r="2" customFormat="false" ht="15" hidden="false" customHeight="false" outlineLevel="0" collapsed="false">
      <c r="A2" s="3"/>
      <c r="B2" s="4" t="s">
        <v>749</v>
      </c>
      <c r="C2" s="4"/>
      <c r="D2" s="4"/>
      <c r="E2" s="4"/>
    </row>
    <row r="3" customFormat="false" ht="15.6" hidden="false" customHeight="false" outlineLevel="0" collapsed="false">
      <c r="A3" s="6" t="s">
        <v>1</v>
      </c>
      <c r="B3" s="6"/>
      <c r="C3" s="6"/>
      <c r="D3" s="6"/>
      <c r="E3" s="6"/>
    </row>
    <row r="4" customFormat="false" ht="15" hidden="false" customHeight="false" outlineLevel="0" collapsed="false">
      <c r="A4" s="3"/>
      <c r="B4" s="4" t="s">
        <v>2</v>
      </c>
      <c r="C4" s="4"/>
      <c r="D4" s="4"/>
      <c r="E4" s="4"/>
    </row>
    <row r="5" customFormat="false" ht="15.6" hidden="false" customHeight="false" outlineLevel="0" collapsed="false">
      <c r="A5" s="3"/>
      <c r="B5" s="4" t="s">
        <v>750</v>
      </c>
      <c r="C5" s="4"/>
      <c r="D5" s="4"/>
      <c r="E5" s="4"/>
    </row>
    <row r="6" customFormat="false" ht="15.6" hidden="false" customHeight="false" outlineLevel="0" collapsed="false">
      <c r="A6" s="3"/>
      <c r="B6" s="4" t="s">
        <v>751</v>
      </c>
      <c r="C6" s="4"/>
      <c r="D6" s="4"/>
      <c r="E6" s="4"/>
    </row>
    <row r="7" customFormat="false" ht="15.6" hidden="false" customHeight="false" outlineLevel="0" collapsed="false">
      <c r="A7" s="6" t="s">
        <v>752</v>
      </c>
      <c r="B7" s="6"/>
      <c r="C7" s="6"/>
      <c r="D7" s="6"/>
      <c r="E7" s="6"/>
    </row>
    <row r="8" customFormat="false" ht="15" hidden="false" customHeight="true" outlineLevel="0" collapsed="false">
      <c r="A8" s="3"/>
      <c r="B8" s="7" t="s">
        <v>5</v>
      </c>
      <c r="C8" s="7"/>
      <c r="D8" s="7"/>
      <c r="E8" s="7"/>
    </row>
    <row r="10" customFormat="false" ht="15" hidden="false" customHeight="false" outlineLevel="0" collapsed="false">
      <c r="B10" s="64"/>
      <c r="C10" s="65"/>
      <c r="D10" s="65"/>
      <c r="E10" s="65"/>
      <c r="F10" s="65"/>
    </row>
    <row r="11" customFormat="false" ht="15" hidden="false" customHeight="false" outlineLevel="0" collapsed="false">
      <c r="B11" s="66"/>
      <c r="C11" s="67"/>
      <c r="D11" s="67"/>
    </row>
    <row r="12" customFormat="false" ht="49.2" hidden="false" customHeight="true" outlineLevel="0" collapsed="false">
      <c r="A12" s="8" t="s">
        <v>753</v>
      </c>
      <c r="B12" s="8"/>
      <c r="C12" s="8"/>
      <c r="D12" s="8"/>
      <c r="E12" s="8"/>
      <c r="F12" s="8"/>
    </row>
    <row r="13" customFormat="false" ht="32.4" hidden="false" customHeight="true" outlineLevel="0" collapsed="false">
      <c r="A13" s="8" t="s">
        <v>754</v>
      </c>
      <c r="B13" s="8"/>
      <c r="C13" s="8"/>
      <c r="D13" s="8"/>
      <c r="E13" s="8"/>
      <c r="F13" s="8"/>
    </row>
    <row r="14" customFormat="false" ht="15.6" hidden="false" customHeight="false" outlineLevel="0" collapsed="false">
      <c r="A14" s="68" t="s">
        <v>8</v>
      </c>
      <c r="B14" s="68"/>
      <c r="C14" s="68"/>
      <c r="D14" s="68"/>
      <c r="E14" s="68"/>
      <c r="F14" s="68"/>
    </row>
    <row r="16" customFormat="false" ht="15" hidden="false" customHeight="false" outlineLevel="0" collapsed="false">
      <c r="B16" s="9"/>
    </row>
    <row r="17" customFormat="false" ht="15" hidden="false" customHeight="false" outlineLevel="0" collapsed="false">
      <c r="B17" s="9"/>
      <c r="E17" s="9"/>
    </row>
    <row r="18" customFormat="false" ht="15.6" hidden="false" customHeight="true" outlineLevel="0" collapsed="false">
      <c r="A18" s="12" t="s">
        <v>9</v>
      </c>
      <c r="B18" s="12" t="s">
        <v>739</v>
      </c>
      <c r="C18" s="12" t="s">
        <v>755</v>
      </c>
      <c r="D18" s="11" t="s">
        <v>14</v>
      </c>
      <c r="E18" s="11"/>
      <c r="F18" s="11"/>
    </row>
    <row r="19" customFormat="false" ht="15" hidden="false" customHeight="false" outlineLevel="0" collapsed="false">
      <c r="A19" s="12"/>
      <c r="B19" s="12"/>
      <c r="C19" s="12"/>
      <c r="D19" s="12" t="n">
        <v>2020</v>
      </c>
      <c r="E19" s="12" t="n">
        <v>2021</v>
      </c>
      <c r="F19" s="12" t="n">
        <v>2022</v>
      </c>
    </row>
    <row r="20" customFormat="false" ht="15" hidden="false" customHeight="false" outlineLevel="0" collapsed="false">
      <c r="A20" s="12"/>
      <c r="B20" s="12"/>
      <c r="C20" s="12"/>
      <c r="D20" s="12"/>
      <c r="E20" s="12"/>
      <c r="F20" s="12"/>
    </row>
    <row r="21" customFormat="false" ht="15.6" hidden="false" customHeight="false" outlineLevel="0" collapsed="false">
      <c r="A21" s="69" t="s">
        <v>653</v>
      </c>
      <c r="B21" s="70" t="s">
        <v>654</v>
      </c>
      <c r="C21" s="71"/>
      <c r="D21" s="15" t="n">
        <f aca="false">D22</f>
        <v>1064.5</v>
      </c>
      <c r="E21" s="15" t="n">
        <f aca="false">E22</f>
        <v>1064.5</v>
      </c>
      <c r="F21" s="15" t="n">
        <f aca="false">F22</f>
        <v>1064.5</v>
      </c>
    </row>
    <row r="22" customFormat="false" ht="15" hidden="false" customHeight="false" outlineLevel="0" collapsed="false">
      <c r="A22" s="37" t="s">
        <v>655</v>
      </c>
      <c r="B22" s="20" t="s">
        <v>656</v>
      </c>
      <c r="C22" s="24"/>
      <c r="D22" s="29" t="n">
        <f aca="false">D23</f>
        <v>1064.5</v>
      </c>
      <c r="E22" s="29" t="n">
        <f aca="false">E23</f>
        <v>1064.5</v>
      </c>
      <c r="F22" s="29" t="n">
        <f aca="false">F23</f>
        <v>1064.5</v>
      </c>
    </row>
    <row r="23" customFormat="false" ht="15" hidden="false" customHeight="false" outlineLevel="0" collapsed="false">
      <c r="A23" s="37" t="s">
        <v>657</v>
      </c>
      <c r="B23" s="20" t="s">
        <v>658</v>
      </c>
      <c r="C23" s="24"/>
      <c r="D23" s="29" t="n">
        <f aca="false">D24</f>
        <v>1064.5</v>
      </c>
      <c r="E23" s="29" t="n">
        <f aca="false">E24</f>
        <v>1064.5</v>
      </c>
      <c r="F23" s="29" t="n">
        <f aca="false">F24</f>
        <v>1064.5</v>
      </c>
    </row>
    <row r="24" customFormat="false" ht="45" hidden="false" customHeight="false" outlineLevel="0" collapsed="false">
      <c r="A24" s="19" t="s">
        <v>659</v>
      </c>
      <c r="B24" s="20" t="s">
        <v>660</v>
      </c>
      <c r="C24" s="24"/>
      <c r="D24" s="29" t="n">
        <f aca="false">D25</f>
        <v>1064.5</v>
      </c>
      <c r="E24" s="29" t="n">
        <f aca="false">E25</f>
        <v>1064.5</v>
      </c>
      <c r="F24" s="29" t="n">
        <f aca="false">F25</f>
        <v>1064.5</v>
      </c>
    </row>
    <row r="25" customFormat="false" ht="15" hidden="false" customHeight="false" outlineLevel="0" collapsed="false">
      <c r="A25" s="54" t="s">
        <v>166</v>
      </c>
      <c r="B25" s="20" t="s">
        <v>660</v>
      </c>
      <c r="C25" s="51" t="s">
        <v>167</v>
      </c>
      <c r="D25" s="29" t="n">
        <f aca="false">D26</f>
        <v>1064.5</v>
      </c>
      <c r="E25" s="29" t="n">
        <f aca="false">E26</f>
        <v>1064.5</v>
      </c>
      <c r="F25" s="29" t="n">
        <f aca="false">F26</f>
        <v>1064.5</v>
      </c>
    </row>
    <row r="26" customFormat="false" ht="15" hidden="false" customHeight="false" outlineLevel="0" collapsed="false">
      <c r="A26" s="54" t="s">
        <v>661</v>
      </c>
      <c r="B26" s="20" t="s">
        <v>660</v>
      </c>
      <c r="C26" s="51" t="s">
        <v>662</v>
      </c>
      <c r="D26" s="29" t="n">
        <f aca="false">Прил_3!F991</f>
        <v>1064.5</v>
      </c>
      <c r="E26" s="29" t="n">
        <f aca="false">Прил_3!G991</f>
        <v>1064.5</v>
      </c>
      <c r="F26" s="29" t="n">
        <f aca="false">Прил_3!H991</f>
        <v>1064.5</v>
      </c>
    </row>
    <row r="27" customFormat="false" ht="15.6" hidden="false" customHeight="false" outlineLevel="0" collapsed="false">
      <c r="A27" s="72" t="s">
        <v>105</v>
      </c>
      <c r="B27" s="56" t="s">
        <v>106</v>
      </c>
      <c r="C27" s="71"/>
      <c r="D27" s="15" t="n">
        <f aca="false">D28+D36+D44+D49+D61</f>
        <v>97972.3</v>
      </c>
      <c r="E27" s="15" t="n">
        <f aca="false">E28+E36+E44+E49+E61</f>
        <v>101979</v>
      </c>
      <c r="F27" s="15" t="n">
        <f aca="false">F28+F36+F44+F49+F61</f>
        <v>106344</v>
      </c>
    </row>
    <row r="28" customFormat="false" ht="15" hidden="false" customHeight="false" outlineLevel="0" collapsed="false">
      <c r="A28" s="19" t="s">
        <v>611</v>
      </c>
      <c r="B28" s="20" t="s">
        <v>612</v>
      </c>
      <c r="C28" s="24"/>
      <c r="D28" s="18" t="n">
        <f aca="false">D29</f>
        <v>19946.6</v>
      </c>
      <c r="E28" s="18" t="n">
        <f aca="false">E29</f>
        <v>20570</v>
      </c>
      <c r="F28" s="18" t="n">
        <f aca="false">F29</f>
        <v>21339</v>
      </c>
    </row>
    <row r="29" customFormat="false" ht="30" hidden="false" customHeight="false" outlineLevel="0" collapsed="false">
      <c r="A29" s="19" t="s">
        <v>613</v>
      </c>
      <c r="B29" s="20" t="s">
        <v>614</v>
      </c>
      <c r="C29" s="24"/>
      <c r="D29" s="18" t="n">
        <f aca="false">D30+D33</f>
        <v>19946.6</v>
      </c>
      <c r="E29" s="18" t="n">
        <f aca="false">E30+E33</f>
        <v>20570</v>
      </c>
      <c r="F29" s="18" t="n">
        <f aca="false">F30+F33</f>
        <v>21339</v>
      </c>
    </row>
    <row r="30" customFormat="false" ht="30" hidden="false" customHeight="false" outlineLevel="0" collapsed="false">
      <c r="A30" s="47" t="s">
        <v>615</v>
      </c>
      <c r="B30" s="20" t="s">
        <v>616</v>
      </c>
      <c r="C30" s="24"/>
      <c r="D30" s="18" t="n">
        <f aca="false">D31</f>
        <v>350</v>
      </c>
      <c r="E30" s="18" t="n">
        <f aca="false">E31</f>
        <v>350</v>
      </c>
      <c r="F30" s="18" t="n">
        <f aca="false">F31</f>
        <v>350</v>
      </c>
    </row>
    <row r="31" customFormat="false" ht="30" hidden="false" customHeight="false" outlineLevel="0" collapsed="false">
      <c r="A31" s="21" t="s">
        <v>137</v>
      </c>
      <c r="B31" s="20" t="s">
        <v>616</v>
      </c>
      <c r="C31" s="17" t="s">
        <v>138</v>
      </c>
      <c r="D31" s="18" t="n">
        <f aca="false">D32</f>
        <v>350</v>
      </c>
      <c r="E31" s="18" t="n">
        <f aca="false">E32</f>
        <v>350</v>
      </c>
      <c r="F31" s="18" t="n">
        <f aca="false">F32</f>
        <v>350</v>
      </c>
    </row>
    <row r="32" customFormat="false" ht="15" hidden="false" customHeight="false" outlineLevel="0" collapsed="false">
      <c r="A32" s="21" t="s">
        <v>139</v>
      </c>
      <c r="B32" s="20" t="s">
        <v>616</v>
      </c>
      <c r="C32" s="17" t="s">
        <v>140</v>
      </c>
      <c r="D32" s="18" t="n">
        <f aca="false">Прил_3!F896</f>
        <v>350</v>
      </c>
      <c r="E32" s="18" t="n">
        <f aca="false">Прил_3!G896</f>
        <v>350</v>
      </c>
      <c r="F32" s="18" t="n">
        <f aca="false">Прил_3!H896</f>
        <v>350</v>
      </c>
    </row>
    <row r="33" customFormat="false" ht="15" hidden="false" customHeight="false" outlineLevel="0" collapsed="false">
      <c r="A33" s="47" t="s">
        <v>617</v>
      </c>
      <c r="B33" s="20" t="s">
        <v>618</v>
      </c>
      <c r="C33" s="24"/>
      <c r="D33" s="18" t="n">
        <f aca="false">D34</f>
        <v>19596.6</v>
      </c>
      <c r="E33" s="18" t="n">
        <f aca="false">E34</f>
        <v>20220</v>
      </c>
      <c r="F33" s="18" t="n">
        <f aca="false">F34</f>
        <v>20989</v>
      </c>
    </row>
    <row r="34" customFormat="false" ht="30" hidden="false" customHeight="false" outlineLevel="0" collapsed="false">
      <c r="A34" s="21" t="s">
        <v>137</v>
      </c>
      <c r="B34" s="20" t="s">
        <v>618</v>
      </c>
      <c r="C34" s="17" t="s">
        <v>138</v>
      </c>
      <c r="D34" s="18" t="n">
        <f aca="false">D35</f>
        <v>19596.6</v>
      </c>
      <c r="E34" s="18" t="n">
        <f aca="false">E35</f>
        <v>20220</v>
      </c>
      <c r="F34" s="18" t="n">
        <f aca="false">F35</f>
        <v>20989</v>
      </c>
    </row>
    <row r="35" customFormat="false" ht="15" hidden="false" customHeight="false" outlineLevel="0" collapsed="false">
      <c r="A35" s="21" t="s">
        <v>139</v>
      </c>
      <c r="B35" s="20" t="s">
        <v>618</v>
      </c>
      <c r="C35" s="17" t="s">
        <v>140</v>
      </c>
      <c r="D35" s="18" t="n">
        <f aca="false">Прил_3!F899</f>
        <v>19596.6</v>
      </c>
      <c r="E35" s="18" t="n">
        <f aca="false">Прил_3!G899</f>
        <v>20220</v>
      </c>
      <c r="F35" s="18" t="n">
        <f aca="false">Прил_3!H899</f>
        <v>20989</v>
      </c>
    </row>
    <row r="36" customFormat="false" ht="30" hidden="false" customHeight="false" outlineLevel="0" collapsed="false">
      <c r="A36" s="19" t="s">
        <v>619</v>
      </c>
      <c r="B36" s="20" t="s">
        <v>620</v>
      </c>
      <c r="C36" s="17"/>
      <c r="D36" s="18" t="n">
        <f aca="false">D37</f>
        <v>76905</v>
      </c>
      <c r="E36" s="18" t="n">
        <f aca="false">E37</f>
        <v>76863</v>
      </c>
      <c r="F36" s="18" t="n">
        <f aca="false">F37</f>
        <v>78757</v>
      </c>
    </row>
    <row r="37" customFormat="false" ht="15" hidden="false" customHeight="false" outlineLevel="0" collapsed="false">
      <c r="A37" s="19" t="s">
        <v>621</v>
      </c>
      <c r="B37" s="20" t="s">
        <v>622</v>
      </c>
      <c r="C37" s="17"/>
      <c r="D37" s="18" t="n">
        <f aca="false">D41+D38</f>
        <v>76905</v>
      </c>
      <c r="E37" s="18" t="n">
        <f aca="false">E41+E38</f>
        <v>76863</v>
      </c>
      <c r="F37" s="18" t="n">
        <f aca="false">F41+F38</f>
        <v>78757</v>
      </c>
    </row>
    <row r="38" customFormat="false" ht="15" hidden="false" customHeight="false" outlineLevel="0" collapsed="false">
      <c r="A38" s="19" t="s">
        <v>623</v>
      </c>
      <c r="B38" s="20" t="s">
        <v>624</v>
      </c>
      <c r="C38" s="17"/>
      <c r="D38" s="18" t="n">
        <f aca="false">D39</f>
        <v>6347</v>
      </c>
      <c r="E38" s="18" t="n">
        <f aca="false">E39</f>
        <v>5400</v>
      </c>
      <c r="F38" s="18" t="n">
        <f aca="false">F39</f>
        <v>5490</v>
      </c>
    </row>
    <row r="39" customFormat="false" ht="30" hidden="false" customHeight="false" outlineLevel="0" collapsed="false">
      <c r="A39" s="21" t="s">
        <v>137</v>
      </c>
      <c r="B39" s="20" t="s">
        <v>624</v>
      </c>
      <c r="C39" s="17" t="s">
        <v>138</v>
      </c>
      <c r="D39" s="18" t="n">
        <f aca="false">D40</f>
        <v>6347</v>
      </c>
      <c r="E39" s="18" t="n">
        <f aca="false">E40</f>
        <v>5400</v>
      </c>
      <c r="F39" s="18" t="n">
        <f aca="false">F40</f>
        <v>5490</v>
      </c>
    </row>
    <row r="40" customFormat="false" ht="15" hidden="false" customHeight="false" outlineLevel="0" collapsed="false">
      <c r="A40" s="21" t="s">
        <v>139</v>
      </c>
      <c r="B40" s="20" t="s">
        <v>624</v>
      </c>
      <c r="C40" s="17" t="s">
        <v>140</v>
      </c>
      <c r="D40" s="18" t="n">
        <f aca="false">Прил_3!F904</f>
        <v>6347</v>
      </c>
      <c r="E40" s="18" t="n">
        <f aca="false">Прил_3!G904</f>
        <v>5400</v>
      </c>
      <c r="F40" s="18" t="n">
        <f aca="false">Прил_3!H904</f>
        <v>5490</v>
      </c>
    </row>
    <row r="41" customFormat="false" ht="30" hidden="false" customHeight="false" outlineLevel="0" collapsed="false">
      <c r="A41" s="47" t="s">
        <v>625</v>
      </c>
      <c r="B41" s="20" t="s">
        <v>626</v>
      </c>
      <c r="C41" s="17"/>
      <c r="D41" s="18" t="n">
        <f aca="false">D42</f>
        <v>70558</v>
      </c>
      <c r="E41" s="18" t="n">
        <f aca="false">E42</f>
        <v>71463</v>
      </c>
      <c r="F41" s="18" t="n">
        <f aca="false">F42</f>
        <v>73267</v>
      </c>
    </row>
    <row r="42" customFormat="false" ht="30" hidden="false" customHeight="false" outlineLevel="0" collapsed="false">
      <c r="A42" s="21" t="s">
        <v>137</v>
      </c>
      <c r="B42" s="20" t="s">
        <v>626</v>
      </c>
      <c r="C42" s="17" t="s">
        <v>138</v>
      </c>
      <c r="D42" s="18" t="n">
        <f aca="false">D43</f>
        <v>70558</v>
      </c>
      <c r="E42" s="18" t="n">
        <f aca="false">E43</f>
        <v>71463</v>
      </c>
      <c r="F42" s="18" t="n">
        <f aca="false">F43</f>
        <v>73267</v>
      </c>
    </row>
    <row r="43" customFormat="false" ht="15" hidden="false" customHeight="false" outlineLevel="0" collapsed="false">
      <c r="A43" s="21" t="s">
        <v>139</v>
      </c>
      <c r="B43" s="20" t="s">
        <v>626</v>
      </c>
      <c r="C43" s="17" t="s">
        <v>140</v>
      </c>
      <c r="D43" s="18" t="n">
        <f aca="false">Прил_3!F907</f>
        <v>70558</v>
      </c>
      <c r="E43" s="18" t="n">
        <f aca="false">Прил_3!G907</f>
        <v>71463</v>
      </c>
      <c r="F43" s="18" t="n">
        <f aca="false">Прил_3!H907</f>
        <v>73267</v>
      </c>
    </row>
    <row r="44" customFormat="false" ht="15" hidden="false" customHeight="false" outlineLevel="0" collapsed="false">
      <c r="A44" s="19" t="s">
        <v>107</v>
      </c>
      <c r="B44" s="20" t="s">
        <v>108</v>
      </c>
      <c r="C44" s="18"/>
      <c r="D44" s="18" t="n">
        <f aca="false">D45</f>
        <v>841</v>
      </c>
      <c r="E44" s="18" t="n">
        <f aca="false">E45</f>
        <v>841</v>
      </c>
      <c r="F44" s="18" t="n">
        <f aca="false">F45</f>
        <v>843</v>
      </c>
    </row>
    <row r="45" customFormat="false" ht="45" hidden="false" customHeight="false" outlineLevel="0" collapsed="false">
      <c r="A45" s="23" t="s">
        <v>109</v>
      </c>
      <c r="B45" s="20" t="s">
        <v>110</v>
      </c>
      <c r="C45" s="24"/>
      <c r="D45" s="18" t="n">
        <f aca="false">D46</f>
        <v>841</v>
      </c>
      <c r="E45" s="18" t="n">
        <f aca="false">E46</f>
        <v>841</v>
      </c>
      <c r="F45" s="18" t="n">
        <f aca="false">F46</f>
        <v>843</v>
      </c>
    </row>
    <row r="46" customFormat="false" ht="45" hidden="false" customHeight="false" outlineLevel="0" collapsed="false">
      <c r="A46" s="23" t="s">
        <v>111</v>
      </c>
      <c r="B46" s="20" t="s">
        <v>112</v>
      </c>
      <c r="C46" s="24"/>
      <c r="D46" s="18" t="n">
        <f aca="false">D47</f>
        <v>841</v>
      </c>
      <c r="E46" s="18" t="n">
        <f aca="false">E47</f>
        <v>841</v>
      </c>
      <c r="F46" s="18" t="n">
        <f aca="false">F47</f>
        <v>843</v>
      </c>
    </row>
    <row r="47" customFormat="false" ht="45" hidden="false" customHeight="false" outlineLevel="0" collapsed="false">
      <c r="A47" s="21" t="s">
        <v>27</v>
      </c>
      <c r="B47" s="20" t="s">
        <v>112</v>
      </c>
      <c r="C47" s="17" t="s">
        <v>28</v>
      </c>
      <c r="D47" s="18" t="n">
        <f aca="false">D48</f>
        <v>841</v>
      </c>
      <c r="E47" s="18" t="n">
        <f aca="false">E48</f>
        <v>841</v>
      </c>
      <c r="F47" s="18" t="n">
        <f aca="false">F48</f>
        <v>843</v>
      </c>
    </row>
    <row r="48" customFormat="false" ht="15" hidden="false" customHeight="false" outlineLevel="0" collapsed="false">
      <c r="A48" s="21" t="s">
        <v>29</v>
      </c>
      <c r="B48" s="20" t="s">
        <v>112</v>
      </c>
      <c r="C48" s="17" t="s">
        <v>30</v>
      </c>
      <c r="D48" s="18" t="n">
        <f aca="false">Прил_3!F114</f>
        <v>841</v>
      </c>
      <c r="E48" s="18" t="n">
        <f aca="false">Прил_3!G114</f>
        <v>841</v>
      </c>
      <c r="F48" s="18" t="n">
        <f aca="false">Прил_3!H114</f>
        <v>843</v>
      </c>
    </row>
    <row r="49" customFormat="false" ht="15" hidden="false" customHeight="false" outlineLevel="0" collapsed="false">
      <c r="A49" s="19" t="s">
        <v>141</v>
      </c>
      <c r="B49" s="20" t="s">
        <v>627</v>
      </c>
      <c r="C49" s="24"/>
      <c r="D49" s="18" t="n">
        <f aca="false">D50</f>
        <v>279.7</v>
      </c>
      <c r="E49" s="18" t="n">
        <f aca="false">E50</f>
        <v>2705</v>
      </c>
      <c r="F49" s="18" t="n">
        <f aca="false">F50</f>
        <v>2905</v>
      </c>
    </row>
    <row r="50" customFormat="false" ht="30" hidden="false" customHeight="false" outlineLevel="0" collapsed="false">
      <c r="A50" s="19" t="s">
        <v>23</v>
      </c>
      <c r="B50" s="20" t="s">
        <v>628</v>
      </c>
      <c r="C50" s="24"/>
      <c r="D50" s="18" t="n">
        <f aca="false">D58+D51</f>
        <v>279.7</v>
      </c>
      <c r="E50" s="18" t="n">
        <f aca="false">E58+E51</f>
        <v>2705</v>
      </c>
      <c r="F50" s="18" t="n">
        <f aca="false">F58+F51</f>
        <v>2905</v>
      </c>
    </row>
    <row r="51" customFormat="false" ht="15" hidden="false" customHeight="false" outlineLevel="0" collapsed="false">
      <c r="A51" s="23" t="s">
        <v>158</v>
      </c>
      <c r="B51" s="20" t="s">
        <v>645</v>
      </c>
      <c r="C51" s="17"/>
      <c r="D51" s="18" t="n">
        <f aca="false">D52+D54+D56</f>
        <v>279.7</v>
      </c>
      <c r="E51" s="18" t="n">
        <f aca="false">E52+E54+E56</f>
        <v>0</v>
      </c>
      <c r="F51" s="18" t="n">
        <f aca="false">F52+F54+F56</f>
        <v>0</v>
      </c>
    </row>
    <row r="52" customFormat="false" ht="45" hidden="false" customHeight="false" outlineLevel="0" collapsed="false">
      <c r="A52" s="21" t="s">
        <v>27</v>
      </c>
      <c r="B52" s="20" t="s">
        <v>645</v>
      </c>
      <c r="C52" s="17" t="s">
        <v>28</v>
      </c>
      <c r="D52" s="18" t="n">
        <f aca="false">D53</f>
        <v>149.6</v>
      </c>
      <c r="E52" s="18" t="n">
        <f aca="false">E53</f>
        <v>0</v>
      </c>
      <c r="F52" s="18" t="n">
        <f aca="false">F53</f>
        <v>0</v>
      </c>
    </row>
    <row r="53" customFormat="false" ht="15" hidden="false" customHeight="false" outlineLevel="0" collapsed="false">
      <c r="A53" s="21" t="s">
        <v>29</v>
      </c>
      <c r="B53" s="20" t="s">
        <v>645</v>
      </c>
      <c r="C53" s="17" t="s">
        <v>30</v>
      </c>
      <c r="D53" s="18" t="n">
        <f aca="false">Прил_3!F968</f>
        <v>149.6</v>
      </c>
      <c r="E53" s="18" t="n">
        <f aca="false">Прил_3!G968</f>
        <v>0</v>
      </c>
      <c r="F53" s="18" t="n">
        <f aca="false">Прил_3!H968</f>
        <v>0</v>
      </c>
    </row>
    <row r="54" customFormat="false" ht="15" hidden="false" customHeight="false" outlineLevel="0" collapsed="false">
      <c r="A54" s="21" t="s">
        <v>41</v>
      </c>
      <c r="B54" s="20" t="s">
        <v>645</v>
      </c>
      <c r="C54" s="17" t="s">
        <v>42</v>
      </c>
      <c r="D54" s="18" t="n">
        <f aca="false">D55</f>
        <v>120.1</v>
      </c>
      <c r="E54" s="18" t="n">
        <f aca="false">E55</f>
        <v>0</v>
      </c>
      <c r="F54" s="18" t="n">
        <f aca="false">F55</f>
        <v>0</v>
      </c>
    </row>
    <row r="55" customFormat="false" ht="15" hidden="false" customHeight="false" outlineLevel="0" collapsed="false">
      <c r="A55" s="21" t="s">
        <v>43</v>
      </c>
      <c r="B55" s="20" t="s">
        <v>645</v>
      </c>
      <c r="C55" s="17" t="s">
        <v>44</v>
      </c>
      <c r="D55" s="18" t="n">
        <f aca="false">Прил_3!F970</f>
        <v>120.1</v>
      </c>
      <c r="E55" s="18" t="n">
        <f aca="false">Прил_3!G970</f>
        <v>0</v>
      </c>
      <c r="F55" s="18" t="n">
        <f aca="false">Прил_3!H970</f>
        <v>0</v>
      </c>
    </row>
    <row r="56" customFormat="false" ht="15" hidden="false" customHeight="false" outlineLevel="0" collapsed="false">
      <c r="A56" s="21" t="s">
        <v>65</v>
      </c>
      <c r="B56" s="20" t="s">
        <v>645</v>
      </c>
      <c r="C56" s="17" t="s">
        <v>66</v>
      </c>
      <c r="D56" s="18" t="n">
        <f aca="false">D57</f>
        <v>10</v>
      </c>
      <c r="E56" s="18" t="n">
        <f aca="false">E57</f>
        <v>0</v>
      </c>
      <c r="F56" s="18" t="n">
        <f aca="false">F57</f>
        <v>0</v>
      </c>
    </row>
    <row r="57" customFormat="false" ht="15" hidden="false" customHeight="false" outlineLevel="0" collapsed="false">
      <c r="A57" s="25" t="s">
        <v>67</v>
      </c>
      <c r="B57" s="20" t="s">
        <v>645</v>
      </c>
      <c r="C57" s="17" t="s">
        <v>68</v>
      </c>
      <c r="D57" s="18" t="n">
        <f aca="false">Прил_3!F972</f>
        <v>10</v>
      </c>
      <c r="E57" s="18" t="n">
        <f aca="false">Прил_3!G972</f>
        <v>0</v>
      </c>
      <c r="F57" s="18" t="n">
        <f aca="false">Прил_3!H972</f>
        <v>0</v>
      </c>
    </row>
    <row r="58" customFormat="false" ht="15" hidden="false" customHeight="false" outlineLevel="0" collapsed="false">
      <c r="A58" s="23" t="s">
        <v>623</v>
      </c>
      <c r="B58" s="20" t="s">
        <v>629</v>
      </c>
      <c r="C58" s="24"/>
      <c r="D58" s="18" t="n">
        <f aca="false">D59</f>
        <v>0</v>
      </c>
      <c r="E58" s="18" t="n">
        <f aca="false">E59</f>
        <v>2705</v>
      </c>
      <c r="F58" s="18" t="n">
        <f aca="false">F59</f>
        <v>2905</v>
      </c>
    </row>
    <row r="59" customFormat="false" ht="15" hidden="false" customHeight="false" outlineLevel="0" collapsed="false">
      <c r="A59" s="21" t="s">
        <v>41</v>
      </c>
      <c r="B59" s="20" t="s">
        <v>629</v>
      </c>
      <c r="C59" s="17" t="s">
        <v>42</v>
      </c>
      <c r="D59" s="18" t="n">
        <f aca="false">D60</f>
        <v>0</v>
      </c>
      <c r="E59" s="18" t="n">
        <f aca="false">E60</f>
        <v>2705</v>
      </c>
      <c r="F59" s="18" t="n">
        <f aca="false">F60</f>
        <v>2905</v>
      </c>
    </row>
    <row r="60" customFormat="false" ht="15" hidden="false" customHeight="false" outlineLevel="0" collapsed="false">
      <c r="A60" s="21" t="s">
        <v>43</v>
      </c>
      <c r="B60" s="20" t="s">
        <v>629</v>
      </c>
      <c r="C60" s="17" t="s">
        <v>44</v>
      </c>
      <c r="D60" s="18" t="n">
        <f aca="false">Прил_3!F912</f>
        <v>0</v>
      </c>
      <c r="E60" s="18" t="n">
        <f aca="false">Прил_3!G912</f>
        <v>2705</v>
      </c>
      <c r="F60" s="18" t="n">
        <f aca="false">Прил_3!H912</f>
        <v>2905</v>
      </c>
    </row>
    <row r="61" customFormat="false" ht="15" hidden="false" customHeight="false" outlineLevel="0" collapsed="false">
      <c r="A61" s="19" t="s">
        <v>630</v>
      </c>
      <c r="B61" s="20" t="s">
        <v>631</v>
      </c>
      <c r="C61" s="24"/>
      <c r="D61" s="18" t="n">
        <f aca="false">D62</f>
        <v>0</v>
      </c>
      <c r="E61" s="18" t="n">
        <f aca="false">E62</f>
        <v>1000</v>
      </c>
      <c r="F61" s="18" t="n">
        <f aca="false">F62</f>
        <v>2500</v>
      </c>
    </row>
    <row r="62" customFormat="false" ht="15" hidden="false" customHeight="false" outlineLevel="0" collapsed="false">
      <c r="A62" s="19" t="s">
        <v>632</v>
      </c>
      <c r="B62" s="20" t="s">
        <v>633</v>
      </c>
      <c r="C62" s="24"/>
      <c r="D62" s="18" t="n">
        <f aca="false">D63</f>
        <v>0</v>
      </c>
      <c r="E62" s="18" t="n">
        <f aca="false">E63</f>
        <v>1000</v>
      </c>
      <c r="F62" s="18" t="n">
        <f aca="false">F63</f>
        <v>2500</v>
      </c>
    </row>
    <row r="63" customFormat="false" ht="15" hidden="false" customHeight="false" outlineLevel="0" collapsed="false">
      <c r="A63" s="48" t="s">
        <v>634</v>
      </c>
      <c r="B63" s="20" t="s">
        <v>635</v>
      </c>
      <c r="C63" s="17"/>
      <c r="D63" s="18" t="n">
        <f aca="false">D64</f>
        <v>0</v>
      </c>
      <c r="E63" s="18" t="n">
        <f aca="false">E64</f>
        <v>1000</v>
      </c>
      <c r="F63" s="18" t="n">
        <f aca="false">F64</f>
        <v>2500</v>
      </c>
    </row>
    <row r="64" customFormat="false" ht="30" hidden="false" customHeight="false" outlineLevel="0" collapsed="false">
      <c r="A64" s="21" t="s">
        <v>137</v>
      </c>
      <c r="B64" s="20" t="s">
        <v>635</v>
      </c>
      <c r="C64" s="17" t="n">
        <v>600</v>
      </c>
      <c r="D64" s="18" t="n">
        <f aca="false">D65</f>
        <v>0</v>
      </c>
      <c r="E64" s="18" t="n">
        <f aca="false">E65</f>
        <v>1000</v>
      </c>
      <c r="F64" s="18" t="n">
        <f aca="false">F65</f>
        <v>2500</v>
      </c>
    </row>
    <row r="65" customFormat="false" ht="15" hidden="false" customHeight="false" outlineLevel="0" collapsed="false">
      <c r="A65" s="21" t="s">
        <v>139</v>
      </c>
      <c r="B65" s="20" t="s">
        <v>635</v>
      </c>
      <c r="C65" s="17" t="n">
        <v>610</v>
      </c>
      <c r="D65" s="18" t="n">
        <f aca="false">Прил_3!F917</f>
        <v>0</v>
      </c>
      <c r="E65" s="18" t="n">
        <f aca="false">Прил_3!G917</f>
        <v>1000</v>
      </c>
      <c r="F65" s="18" t="n">
        <f aca="false">Прил_3!H917</f>
        <v>2500</v>
      </c>
    </row>
    <row r="66" customFormat="false" ht="15.6" hidden="false" customHeight="false" outlineLevel="0" collapsed="false">
      <c r="A66" s="72" t="s">
        <v>113</v>
      </c>
      <c r="B66" s="56" t="s">
        <v>114</v>
      </c>
      <c r="C66" s="71"/>
      <c r="D66" s="50" t="n">
        <f aca="false">D67+D95+D122+D146</f>
        <v>1214498</v>
      </c>
      <c r="E66" s="50" t="n">
        <f aca="false">E67+E95+E122+E146</f>
        <v>1234315.6</v>
      </c>
      <c r="F66" s="50" t="n">
        <f aca="false">F67+F95+F122+F146</f>
        <v>1290268.3</v>
      </c>
    </row>
    <row r="67" customFormat="false" ht="15" hidden="false" customHeight="false" outlineLevel="0" collapsed="false">
      <c r="A67" s="19" t="s">
        <v>115</v>
      </c>
      <c r="B67" s="20" t="s">
        <v>116</v>
      </c>
      <c r="C67" s="24"/>
      <c r="D67" s="29" t="n">
        <f aca="false">D68+D78</f>
        <v>522904</v>
      </c>
      <c r="E67" s="29" t="n">
        <f aca="false">E68+E78</f>
        <v>524915.6</v>
      </c>
      <c r="F67" s="29" t="n">
        <f aca="false">F68+F78</f>
        <v>584006</v>
      </c>
    </row>
    <row r="68" customFormat="false" ht="15" hidden="false" customHeight="false" outlineLevel="0" collapsed="false">
      <c r="A68" s="19" t="s">
        <v>502</v>
      </c>
      <c r="B68" s="20" t="s">
        <v>503</v>
      </c>
      <c r="C68" s="24"/>
      <c r="D68" s="29" t="n">
        <f aca="false">D75+D69+D72</f>
        <v>2733</v>
      </c>
      <c r="E68" s="29" t="n">
        <f aca="false">E75+E69+E72</f>
        <v>50</v>
      </c>
      <c r="F68" s="29" t="n">
        <f aca="false">F75+F69+F72</f>
        <v>58050</v>
      </c>
    </row>
    <row r="69" customFormat="false" ht="45" hidden="false" customHeight="false" outlineLevel="0" collapsed="false">
      <c r="A69" s="23" t="s">
        <v>504</v>
      </c>
      <c r="B69" s="20" t="s">
        <v>505</v>
      </c>
      <c r="C69" s="24"/>
      <c r="D69" s="29" t="n">
        <f aca="false">D70</f>
        <v>50</v>
      </c>
      <c r="E69" s="29" t="n">
        <f aca="false">E70</f>
        <v>50</v>
      </c>
      <c r="F69" s="29" t="n">
        <f aca="false">F70</f>
        <v>50</v>
      </c>
    </row>
    <row r="70" customFormat="false" ht="30" hidden="false" customHeight="false" outlineLevel="0" collapsed="false">
      <c r="A70" s="21" t="s">
        <v>137</v>
      </c>
      <c r="B70" s="20" t="s">
        <v>505</v>
      </c>
      <c r="C70" s="17" t="s">
        <v>138</v>
      </c>
      <c r="D70" s="29" t="n">
        <f aca="false">D71</f>
        <v>50</v>
      </c>
      <c r="E70" s="29" t="n">
        <f aca="false">E71</f>
        <v>50</v>
      </c>
      <c r="F70" s="29" t="n">
        <f aca="false">F71</f>
        <v>50</v>
      </c>
    </row>
    <row r="71" customFormat="false" ht="15" hidden="false" customHeight="false" outlineLevel="0" collapsed="false">
      <c r="A71" s="21" t="s">
        <v>139</v>
      </c>
      <c r="B71" s="20" t="s">
        <v>505</v>
      </c>
      <c r="C71" s="17" t="s">
        <v>140</v>
      </c>
      <c r="D71" s="29" t="n">
        <f aca="false">Прил_3!F647</f>
        <v>50</v>
      </c>
      <c r="E71" s="29" t="n">
        <f aca="false">Прил_3!G647</f>
        <v>50</v>
      </c>
      <c r="F71" s="29" t="n">
        <f aca="false">Прил_3!H647</f>
        <v>50</v>
      </c>
    </row>
    <row r="72" customFormat="false" ht="30" hidden="false" customHeight="false" outlineLevel="0" collapsed="false">
      <c r="A72" s="19" t="s">
        <v>506</v>
      </c>
      <c r="B72" s="20" t="s">
        <v>507</v>
      </c>
      <c r="C72" s="17"/>
      <c r="D72" s="29" t="n">
        <f aca="false">D73</f>
        <v>2683</v>
      </c>
      <c r="E72" s="29" t="n">
        <f aca="false">E73</f>
        <v>0</v>
      </c>
      <c r="F72" s="29" t="n">
        <f aca="false">F73</f>
        <v>0</v>
      </c>
    </row>
    <row r="73" customFormat="false" ht="15" hidden="false" customHeight="false" outlineLevel="0" collapsed="false">
      <c r="A73" s="21" t="s">
        <v>41</v>
      </c>
      <c r="B73" s="20" t="s">
        <v>507</v>
      </c>
      <c r="C73" s="17" t="s">
        <v>42</v>
      </c>
      <c r="D73" s="29" t="n">
        <f aca="false">D74</f>
        <v>2683</v>
      </c>
      <c r="E73" s="29" t="n">
        <f aca="false">E74</f>
        <v>0</v>
      </c>
      <c r="F73" s="29" t="n">
        <f aca="false">F74</f>
        <v>0</v>
      </c>
    </row>
    <row r="74" customFormat="false" ht="15" hidden="false" customHeight="false" outlineLevel="0" collapsed="false">
      <c r="A74" s="21" t="s">
        <v>43</v>
      </c>
      <c r="B74" s="20" t="s">
        <v>507</v>
      </c>
      <c r="C74" s="17" t="s">
        <v>44</v>
      </c>
      <c r="D74" s="29" t="n">
        <f aca="false">Прил_3!F650</f>
        <v>2683</v>
      </c>
      <c r="E74" s="29" t="n">
        <f aca="false">Прил_3!G650</f>
        <v>0</v>
      </c>
      <c r="F74" s="29" t="n">
        <f aca="false">Прил_3!H650</f>
        <v>0</v>
      </c>
    </row>
    <row r="75" customFormat="false" ht="30" hidden="false" customHeight="false" outlineLevel="0" collapsed="false">
      <c r="A75" s="19" t="s">
        <v>508</v>
      </c>
      <c r="B75" s="20" t="s">
        <v>509</v>
      </c>
      <c r="C75" s="17"/>
      <c r="D75" s="29" t="n">
        <f aca="false">D76</f>
        <v>0</v>
      </c>
      <c r="E75" s="29" t="n">
        <f aca="false">E76</f>
        <v>0</v>
      </c>
      <c r="F75" s="29" t="n">
        <f aca="false">F76</f>
        <v>58000</v>
      </c>
    </row>
    <row r="76" customFormat="false" ht="30" hidden="false" customHeight="false" outlineLevel="0" collapsed="false">
      <c r="A76" s="21" t="s">
        <v>137</v>
      </c>
      <c r="B76" s="20" t="s">
        <v>509</v>
      </c>
      <c r="C76" s="17" t="s">
        <v>138</v>
      </c>
      <c r="D76" s="29" t="n">
        <f aca="false">D77</f>
        <v>0</v>
      </c>
      <c r="E76" s="29" t="n">
        <f aca="false">E77</f>
        <v>0</v>
      </c>
      <c r="F76" s="29" t="n">
        <f aca="false">F77</f>
        <v>58000</v>
      </c>
    </row>
    <row r="77" customFormat="false" ht="15" hidden="false" customHeight="false" outlineLevel="0" collapsed="false">
      <c r="A77" s="21" t="s">
        <v>139</v>
      </c>
      <c r="B77" s="20" t="s">
        <v>509</v>
      </c>
      <c r="C77" s="17" t="s">
        <v>140</v>
      </c>
      <c r="D77" s="29" t="n">
        <f aca="false">Прил_3!F653</f>
        <v>0</v>
      </c>
      <c r="E77" s="29" t="n">
        <f aca="false">Прил_3!G653</f>
        <v>0</v>
      </c>
      <c r="F77" s="29" t="n">
        <f aca="false">Прил_3!H653</f>
        <v>58000</v>
      </c>
    </row>
    <row r="78" customFormat="false" ht="30" hidden="false" customHeight="false" outlineLevel="0" collapsed="false">
      <c r="A78" s="19" t="s">
        <v>117</v>
      </c>
      <c r="B78" s="20" t="s">
        <v>118</v>
      </c>
      <c r="C78" s="24"/>
      <c r="D78" s="29" t="n">
        <f aca="false">D79+D82+D85+D88</f>
        <v>520171</v>
      </c>
      <c r="E78" s="29" t="n">
        <f aca="false">E79+E82+E85+E88</f>
        <v>524865.6</v>
      </c>
      <c r="F78" s="29" t="n">
        <f aca="false">F79+F82+F85+F88</f>
        <v>525956</v>
      </c>
    </row>
    <row r="79" customFormat="false" ht="30" hidden="false" customHeight="false" outlineLevel="0" collapsed="false">
      <c r="A79" s="40" t="s">
        <v>510</v>
      </c>
      <c r="B79" s="20" t="s">
        <v>511</v>
      </c>
      <c r="C79" s="17"/>
      <c r="D79" s="29" t="n">
        <f aca="false">D80</f>
        <v>156372</v>
      </c>
      <c r="E79" s="29" t="n">
        <f aca="false">E80</f>
        <v>161066.6</v>
      </c>
      <c r="F79" s="29" t="n">
        <f aca="false">F80</f>
        <v>162157</v>
      </c>
    </row>
    <row r="80" customFormat="false" ht="30" hidden="false" customHeight="false" outlineLevel="0" collapsed="false">
      <c r="A80" s="21" t="s">
        <v>137</v>
      </c>
      <c r="B80" s="20" t="s">
        <v>511</v>
      </c>
      <c r="C80" s="17" t="s">
        <v>138</v>
      </c>
      <c r="D80" s="29" t="n">
        <f aca="false">D81</f>
        <v>156372</v>
      </c>
      <c r="E80" s="29" t="n">
        <f aca="false">E81</f>
        <v>161066.6</v>
      </c>
      <c r="F80" s="29" t="n">
        <f aca="false">F81</f>
        <v>162157</v>
      </c>
    </row>
    <row r="81" customFormat="false" ht="15" hidden="false" customHeight="false" outlineLevel="0" collapsed="false">
      <c r="A81" s="21" t="s">
        <v>139</v>
      </c>
      <c r="B81" s="20" t="s">
        <v>511</v>
      </c>
      <c r="C81" s="17" t="s">
        <v>140</v>
      </c>
      <c r="D81" s="29" t="n">
        <f aca="false">Прил_3!F657</f>
        <v>156372</v>
      </c>
      <c r="E81" s="29" t="n">
        <f aca="false">Прил_3!G657</f>
        <v>161066.6</v>
      </c>
      <c r="F81" s="29" t="n">
        <f aca="false">Прил_3!H657</f>
        <v>162157</v>
      </c>
    </row>
    <row r="82" customFormat="false" ht="75" hidden="false" customHeight="false" outlineLevel="0" collapsed="false">
      <c r="A82" s="23" t="s">
        <v>512</v>
      </c>
      <c r="B82" s="20" t="s">
        <v>513</v>
      </c>
      <c r="C82" s="17"/>
      <c r="D82" s="29" t="n">
        <f aca="false">D83</f>
        <v>337530</v>
      </c>
      <c r="E82" s="29" t="n">
        <f aca="false">E83</f>
        <v>337530</v>
      </c>
      <c r="F82" s="29" t="n">
        <f aca="false">F83</f>
        <v>337530</v>
      </c>
    </row>
    <row r="83" customFormat="false" ht="30" hidden="false" customHeight="false" outlineLevel="0" collapsed="false">
      <c r="A83" s="21" t="s">
        <v>137</v>
      </c>
      <c r="B83" s="20" t="s">
        <v>513</v>
      </c>
      <c r="C83" s="17" t="s">
        <v>138</v>
      </c>
      <c r="D83" s="29" t="n">
        <f aca="false">D84</f>
        <v>337530</v>
      </c>
      <c r="E83" s="29" t="n">
        <f aca="false">E84</f>
        <v>337530</v>
      </c>
      <c r="F83" s="29" t="n">
        <f aca="false">F84</f>
        <v>337530</v>
      </c>
    </row>
    <row r="84" customFormat="false" ht="15" hidden="false" customHeight="false" outlineLevel="0" collapsed="false">
      <c r="A84" s="21" t="s">
        <v>139</v>
      </c>
      <c r="B84" s="20" t="s">
        <v>513</v>
      </c>
      <c r="C84" s="17" t="s">
        <v>140</v>
      </c>
      <c r="D84" s="29" t="n">
        <f aca="false">Прил_3!F660</f>
        <v>337530</v>
      </c>
      <c r="E84" s="29" t="n">
        <f aca="false">Прил_3!G660</f>
        <v>337530</v>
      </c>
      <c r="F84" s="29" t="n">
        <f aca="false">Прил_3!H660</f>
        <v>337530</v>
      </c>
    </row>
    <row r="85" customFormat="false" ht="60" hidden="false" customHeight="false" outlineLevel="0" collapsed="false">
      <c r="A85" s="23" t="s">
        <v>514</v>
      </c>
      <c r="B85" s="20" t="s">
        <v>515</v>
      </c>
      <c r="C85" s="24"/>
      <c r="D85" s="29" t="n">
        <f aca="false">D86</f>
        <v>3888</v>
      </c>
      <c r="E85" s="29" t="n">
        <f aca="false">E86</f>
        <v>3888</v>
      </c>
      <c r="F85" s="29" t="n">
        <f aca="false">F86</f>
        <v>3888</v>
      </c>
    </row>
    <row r="86" customFormat="false" ht="30" hidden="false" customHeight="false" outlineLevel="0" collapsed="false">
      <c r="A86" s="21" t="s">
        <v>137</v>
      </c>
      <c r="B86" s="20" t="s">
        <v>515</v>
      </c>
      <c r="C86" s="17" t="s">
        <v>138</v>
      </c>
      <c r="D86" s="29" t="n">
        <f aca="false">D87</f>
        <v>3888</v>
      </c>
      <c r="E86" s="29" t="n">
        <f aca="false">E87</f>
        <v>3888</v>
      </c>
      <c r="F86" s="29" t="n">
        <f aca="false">F87</f>
        <v>3888</v>
      </c>
    </row>
    <row r="87" customFormat="false" ht="30" hidden="false" customHeight="false" outlineLevel="0" collapsed="false">
      <c r="A87" s="21" t="s">
        <v>516</v>
      </c>
      <c r="B87" s="20" t="s">
        <v>515</v>
      </c>
      <c r="C87" s="17" t="s">
        <v>517</v>
      </c>
      <c r="D87" s="29" t="n">
        <f aca="false">Прил_3!F663</f>
        <v>3888</v>
      </c>
      <c r="E87" s="29" t="n">
        <f aca="false">Прил_3!G663</f>
        <v>3888</v>
      </c>
      <c r="F87" s="29" t="n">
        <f aca="false">Прил_3!H663</f>
        <v>3888</v>
      </c>
    </row>
    <row r="88" customFormat="false" ht="45" hidden="false" customHeight="false" outlineLevel="0" collapsed="false">
      <c r="A88" s="23" t="s">
        <v>119</v>
      </c>
      <c r="B88" s="20" t="s">
        <v>120</v>
      </c>
      <c r="C88" s="24"/>
      <c r="D88" s="29" t="n">
        <f aca="false">D89+D91+D93</f>
        <v>22381</v>
      </c>
      <c r="E88" s="29" t="n">
        <f aca="false">E89+E91+E93</f>
        <v>22381</v>
      </c>
      <c r="F88" s="29" t="n">
        <f aca="false">F89+F91+F93</f>
        <v>22381</v>
      </c>
    </row>
    <row r="89" customFormat="false" ht="45" hidden="false" customHeight="false" outlineLevel="0" collapsed="false">
      <c r="A89" s="21" t="s">
        <v>27</v>
      </c>
      <c r="B89" s="20" t="s">
        <v>120</v>
      </c>
      <c r="C89" s="17" t="s">
        <v>28</v>
      </c>
      <c r="D89" s="29" t="n">
        <f aca="false">D90</f>
        <v>862</v>
      </c>
      <c r="E89" s="29" t="n">
        <f aca="false">E90</f>
        <v>862</v>
      </c>
      <c r="F89" s="29" t="n">
        <f aca="false">F90</f>
        <v>862</v>
      </c>
    </row>
    <row r="90" customFormat="false" ht="15" hidden="false" customHeight="false" outlineLevel="0" collapsed="false">
      <c r="A90" s="25" t="s">
        <v>121</v>
      </c>
      <c r="B90" s="20" t="s">
        <v>120</v>
      </c>
      <c r="C90" s="17" t="s">
        <v>122</v>
      </c>
      <c r="D90" s="29" t="n">
        <f aca="false">Прил_3!F120</f>
        <v>862</v>
      </c>
      <c r="E90" s="29" t="n">
        <f aca="false">Прил_3!G120</f>
        <v>862</v>
      </c>
      <c r="F90" s="29" t="n">
        <f aca="false">Прил_3!H120</f>
        <v>862</v>
      </c>
    </row>
    <row r="91" customFormat="false" ht="15" hidden="false" customHeight="false" outlineLevel="0" collapsed="false">
      <c r="A91" s="21" t="s">
        <v>41</v>
      </c>
      <c r="B91" s="20" t="s">
        <v>120</v>
      </c>
      <c r="C91" s="17" t="s">
        <v>42</v>
      </c>
      <c r="D91" s="18" t="n">
        <f aca="false">D92</f>
        <v>213</v>
      </c>
      <c r="E91" s="18" t="n">
        <f aca="false">E92</f>
        <v>213</v>
      </c>
      <c r="F91" s="18" t="n">
        <f aca="false">F92</f>
        <v>213</v>
      </c>
    </row>
    <row r="92" customFormat="false" ht="15" hidden="false" customHeight="false" outlineLevel="0" collapsed="false">
      <c r="A92" s="21" t="s">
        <v>43</v>
      </c>
      <c r="B92" s="20" t="s">
        <v>120</v>
      </c>
      <c r="C92" s="17" t="s">
        <v>44</v>
      </c>
      <c r="D92" s="18" t="n">
        <f aca="false">Прил_3!F1020</f>
        <v>213</v>
      </c>
      <c r="E92" s="18" t="n">
        <f aca="false">Прил_3!G1020</f>
        <v>213</v>
      </c>
      <c r="F92" s="18" t="n">
        <f aca="false">Прил_3!H1020</f>
        <v>213</v>
      </c>
    </row>
    <row r="93" customFormat="false" ht="15" hidden="false" customHeight="false" outlineLevel="0" collapsed="false">
      <c r="A93" s="25" t="s">
        <v>166</v>
      </c>
      <c r="B93" s="20" t="s">
        <v>120</v>
      </c>
      <c r="C93" s="17" t="s">
        <v>167</v>
      </c>
      <c r="D93" s="18" t="n">
        <f aca="false">D94</f>
        <v>21306</v>
      </c>
      <c r="E93" s="18" t="n">
        <f aca="false">E94</f>
        <v>21306</v>
      </c>
      <c r="F93" s="18" t="n">
        <f aca="false">F94</f>
        <v>21306</v>
      </c>
    </row>
    <row r="94" customFormat="false" ht="15" hidden="false" customHeight="false" outlineLevel="0" collapsed="false">
      <c r="A94" s="28" t="s">
        <v>168</v>
      </c>
      <c r="B94" s="20" t="s">
        <v>120</v>
      </c>
      <c r="C94" s="17" t="s">
        <v>169</v>
      </c>
      <c r="D94" s="18" t="n">
        <f aca="false">Прил_3!F1022</f>
        <v>21306</v>
      </c>
      <c r="E94" s="18" t="n">
        <f aca="false">Прил_3!G1022</f>
        <v>21306</v>
      </c>
      <c r="F94" s="18" t="n">
        <f aca="false">Прил_3!H1022</f>
        <v>21306</v>
      </c>
    </row>
    <row r="95" customFormat="false" ht="15" hidden="false" customHeight="false" outlineLevel="0" collapsed="false">
      <c r="A95" s="19" t="s">
        <v>123</v>
      </c>
      <c r="B95" s="20" t="s">
        <v>124</v>
      </c>
      <c r="C95" s="24"/>
      <c r="D95" s="18" t="n">
        <f aca="false">D96+D103+D118</f>
        <v>555339</v>
      </c>
      <c r="E95" s="18" t="n">
        <f aca="false">E96+E103+E118</f>
        <v>556655.6</v>
      </c>
      <c r="F95" s="18" t="n">
        <f aca="false">F96+F103+F118</f>
        <v>562462.9</v>
      </c>
    </row>
    <row r="96" customFormat="false" ht="15" hidden="false" customHeight="false" outlineLevel="0" collapsed="false">
      <c r="A96" s="19" t="s">
        <v>537</v>
      </c>
      <c r="B96" s="20" t="s">
        <v>538</v>
      </c>
      <c r="C96" s="24"/>
      <c r="D96" s="18" t="n">
        <f aca="false">D97+D100</f>
        <v>509468</v>
      </c>
      <c r="E96" s="18" t="n">
        <f aca="false">E97+E100</f>
        <v>510384.6</v>
      </c>
      <c r="F96" s="18" t="n">
        <f aca="false">F97+F100</f>
        <v>515791.9</v>
      </c>
    </row>
    <row r="97" customFormat="false" ht="30" hidden="false" customHeight="false" outlineLevel="0" collapsed="false">
      <c r="A97" s="19" t="s">
        <v>539</v>
      </c>
      <c r="B97" s="20" t="s">
        <v>540</v>
      </c>
      <c r="C97" s="17"/>
      <c r="D97" s="18" t="n">
        <f aca="false">D98</f>
        <v>72140</v>
      </c>
      <c r="E97" s="18" t="n">
        <f aca="false">E98</f>
        <v>73056.6</v>
      </c>
      <c r="F97" s="18" t="n">
        <f aca="false">F98</f>
        <v>78463.9</v>
      </c>
    </row>
    <row r="98" customFormat="false" ht="30" hidden="false" customHeight="false" outlineLevel="0" collapsed="false">
      <c r="A98" s="21" t="s">
        <v>137</v>
      </c>
      <c r="B98" s="20" t="s">
        <v>540</v>
      </c>
      <c r="C98" s="17" t="s">
        <v>138</v>
      </c>
      <c r="D98" s="18" t="n">
        <f aca="false">D99</f>
        <v>72140</v>
      </c>
      <c r="E98" s="18" t="n">
        <f aca="false">E99</f>
        <v>73056.6</v>
      </c>
      <c r="F98" s="18" t="n">
        <f aca="false">F99</f>
        <v>78463.9</v>
      </c>
    </row>
    <row r="99" customFormat="false" ht="15" hidden="false" customHeight="false" outlineLevel="0" collapsed="false">
      <c r="A99" s="21" t="s">
        <v>139</v>
      </c>
      <c r="B99" s="20" t="s">
        <v>540</v>
      </c>
      <c r="C99" s="17" t="s">
        <v>140</v>
      </c>
      <c r="D99" s="18" t="n">
        <f aca="false">Прил_3!F714</f>
        <v>72140</v>
      </c>
      <c r="E99" s="18" t="n">
        <f aca="false">Прил_3!G714</f>
        <v>73056.6</v>
      </c>
      <c r="F99" s="18" t="n">
        <f aca="false">Прил_3!H714</f>
        <v>78463.9</v>
      </c>
    </row>
    <row r="100" customFormat="false" ht="105" hidden="false" customHeight="false" outlineLevel="0" collapsed="false">
      <c r="A100" s="23" t="s">
        <v>541</v>
      </c>
      <c r="B100" s="20" t="s">
        <v>542</v>
      </c>
      <c r="C100" s="24"/>
      <c r="D100" s="18" t="n">
        <f aca="false">D101</f>
        <v>437328</v>
      </c>
      <c r="E100" s="18" t="n">
        <f aca="false">E101</f>
        <v>437328</v>
      </c>
      <c r="F100" s="18" t="n">
        <f aca="false">F101</f>
        <v>437328</v>
      </c>
    </row>
    <row r="101" customFormat="false" ht="30" hidden="false" customHeight="false" outlineLevel="0" collapsed="false">
      <c r="A101" s="21" t="s">
        <v>137</v>
      </c>
      <c r="B101" s="20" t="s">
        <v>542</v>
      </c>
      <c r="C101" s="17" t="s">
        <v>138</v>
      </c>
      <c r="D101" s="18" t="n">
        <f aca="false">D102</f>
        <v>437328</v>
      </c>
      <c r="E101" s="18" t="n">
        <f aca="false">E102</f>
        <v>437328</v>
      </c>
      <c r="F101" s="18" t="n">
        <f aca="false">F102</f>
        <v>437328</v>
      </c>
    </row>
    <row r="102" customFormat="false" ht="15" hidden="false" customHeight="false" outlineLevel="0" collapsed="false">
      <c r="A102" s="21" t="s">
        <v>139</v>
      </c>
      <c r="B102" s="20" t="s">
        <v>542</v>
      </c>
      <c r="C102" s="17" t="s">
        <v>140</v>
      </c>
      <c r="D102" s="18" t="n">
        <f aca="false">Прил_3!F717</f>
        <v>437328</v>
      </c>
      <c r="E102" s="18" t="n">
        <f aca="false">Прил_3!G717</f>
        <v>437328</v>
      </c>
      <c r="F102" s="18" t="n">
        <f aca="false">Прил_3!H717</f>
        <v>437328</v>
      </c>
    </row>
    <row r="103" customFormat="false" ht="45" hidden="false" customHeight="false" outlineLevel="0" collapsed="false">
      <c r="A103" s="19" t="s">
        <v>125</v>
      </c>
      <c r="B103" s="20" t="s">
        <v>126</v>
      </c>
      <c r="C103" s="24"/>
      <c r="D103" s="18" t="n">
        <f aca="false">D104+D109+D115+D112</f>
        <v>45211</v>
      </c>
      <c r="E103" s="18" t="n">
        <f aca="false">E104+E109+E115+E112</f>
        <v>45611</v>
      </c>
      <c r="F103" s="18" t="n">
        <f aca="false">F104+F109+F115+F112</f>
        <v>46011</v>
      </c>
    </row>
    <row r="104" customFormat="false" ht="45" hidden="false" customHeight="false" outlineLevel="0" collapsed="false">
      <c r="A104" s="23" t="s">
        <v>127</v>
      </c>
      <c r="B104" s="20" t="s">
        <v>128</v>
      </c>
      <c r="C104" s="73"/>
      <c r="D104" s="18" t="n">
        <f aca="false">D105+D107</f>
        <v>2177</v>
      </c>
      <c r="E104" s="18" t="n">
        <f aca="false">E105+E107</f>
        <v>2177</v>
      </c>
      <c r="F104" s="18" t="n">
        <f aca="false">F105+F107</f>
        <v>2177</v>
      </c>
    </row>
    <row r="105" customFormat="false" ht="45" hidden="false" customHeight="false" outlineLevel="0" collapsed="false">
      <c r="A105" s="21" t="s">
        <v>27</v>
      </c>
      <c r="B105" s="20" t="s">
        <v>128</v>
      </c>
      <c r="C105" s="17" t="s">
        <v>28</v>
      </c>
      <c r="D105" s="18" t="n">
        <f aca="false">D106</f>
        <v>1848.9</v>
      </c>
      <c r="E105" s="18" t="n">
        <f aca="false">E106</f>
        <v>1848.9</v>
      </c>
      <c r="F105" s="18" t="n">
        <f aca="false">F106</f>
        <v>1848.9</v>
      </c>
    </row>
    <row r="106" customFormat="false" ht="15" hidden="false" customHeight="false" outlineLevel="0" collapsed="false">
      <c r="A106" s="21" t="s">
        <v>29</v>
      </c>
      <c r="B106" s="20" t="s">
        <v>128</v>
      </c>
      <c r="C106" s="17" t="s">
        <v>30</v>
      </c>
      <c r="D106" s="18" t="n">
        <f aca="false">Прил_3!F125</f>
        <v>1848.9</v>
      </c>
      <c r="E106" s="18" t="n">
        <f aca="false">Прил_3!G125</f>
        <v>1848.9</v>
      </c>
      <c r="F106" s="18" t="n">
        <f aca="false">Прил_3!H125</f>
        <v>1848.9</v>
      </c>
    </row>
    <row r="107" customFormat="false" ht="15" hidden="false" customHeight="false" outlineLevel="0" collapsed="false">
      <c r="A107" s="21" t="s">
        <v>41</v>
      </c>
      <c r="B107" s="20" t="s">
        <v>128</v>
      </c>
      <c r="C107" s="17" t="s">
        <v>42</v>
      </c>
      <c r="D107" s="18" t="n">
        <f aca="false">D108</f>
        <v>328.1</v>
      </c>
      <c r="E107" s="18" t="n">
        <f aca="false">E108</f>
        <v>328.1</v>
      </c>
      <c r="F107" s="18" t="n">
        <f aca="false">F108</f>
        <v>328.1</v>
      </c>
    </row>
    <row r="108" customFormat="false" ht="15" hidden="false" customHeight="false" outlineLevel="0" collapsed="false">
      <c r="A108" s="21" t="s">
        <v>43</v>
      </c>
      <c r="B108" s="20" t="s">
        <v>128</v>
      </c>
      <c r="C108" s="17" t="s">
        <v>44</v>
      </c>
      <c r="D108" s="18" t="n">
        <f aca="false">Прил_3!F127</f>
        <v>328.1</v>
      </c>
      <c r="E108" s="18" t="n">
        <f aca="false">Прил_3!G127</f>
        <v>328.1</v>
      </c>
      <c r="F108" s="18" t="n">
        <f aca="false">Прил_3!H127</f>
        <v>328.1</v>
      </c>
    </row>
    <row r="109" customFormat="false" ht="75" hidden="false" customHeight="false" outlineLevel="0" collapsed="false">
      <c r="A109" s="23" t="s">
        <v>543</v>
      </c>
      <c r="B109" s="20" t="s">
        <v>544</v>
      </c>
      <c r="C109" s="24"/>
      <c r="D109" s="18" t="n">
        <f aca="false">D110</f>
        <v>29915</v>
      </c>
      <c r="E109" s="18" t="n">
        <f aca="false">E110</f>
        <v>29915</v>
      </c>
      <c r="F109" s="18" t="n">
        <f aca="false">F110</f>
        <v>29915</v>
      </c>
    </row>
    <row r="110" customFormat="false" ht="30" hidden="false" customHeight="false" outlineLevel="0" collapsed="false">
      <c r="A110" s="21" t="s">
        <v>137</v>
      </c>
      <c r="B110" s="20" t="s">
        <v>544</v>
      </c>
      <c r="C110" s="17" t="s">
        <v>138</v>
      </c>
      <c r="D110" s="18" t="n">
        <f aca="false">D111</f>
        <v>29915</v>
      </c>
      <c r="E110" s="18" t="n">
        <f aca="false">E111</f>
        <v>29915</v>
      </c>
      <c r="F110" s="18" t="n">
        <f aca="false">F111</f>
        <v>29915</v>
      </c>
    </row>
    <row r="111" customFormat="false" ht="15" hidden="false" customHeight="false" outlineLevel="0" collapsed="false">
      <c r="A111" s="21" t="s">
        <v>139</v>
      </c>
      <c r="B111" s="20" t="s">
        <v>544</v>
      </c>
      <c r="C111" s="17" t="s">
        <v>140</v>
      </c>
      <c r="D111" s="18" t="n">
        <f aca="false">Прил_3!F721</f>
        <v>29915</v>
      </c>
      <c r="E111" s="18" t="n">
        <f aca="false">Прил_3!G721</f>
        <v>29915</v>
      </c>
      <c r="F111" s="18" t="n">
        <f aca="false">Прил_3!H721</f>
        <v>29915</v>
      </c>
    </row>
    <row r="112" customFormat="false" ht="45" hidden="false" customHeight="false" outlineLevel="0" collapsed="false">
      <c r="A112" s="23" t="s">
        <v>756</v>
      </c>
      <c r="B112" s="20" t="s">
        <v>546</v>
      </c>
      <c r="C112" s="24"/>
      <c r="D112" s="18" t="n">
        <f aca="false">D113</f>
        <v>19</v>
      </c>
      <c r="E112" s="18" t="n">
        <f aca="false">E113</f>
        <v>19</v>
      </c>
      <c r="F112" s="18" t="n">
        <f aca="false">F113</f>
        <v>19</v>
      </c>
    </row>
    <row r="113" customFormat="false" ht="30" hidden="false" customHeight="false" outlineLevel="0" collapsed="false">
      <c r="A113" s="21" t="s">
        <v>137</v>
      </c>
      <c r="B113" s="20" t="s">
        <v>546</v>
      </c>
      <c r="C113" s="17" t="s">
        <v>138</v>
      </c>
      <c r="D113" s="18" t="n">
        <f aca="false">D114</f>
        <v>19</v>
      </c>
      <c r="E113" s="18" t="n">
        <f aca="false">E114</f>
        <v>19</v>
      </c>
      <c r="F113" s="18" t="n">
        <f aca="false">F114</f>
        <v>19</v>
      </c>
    </row>
    <row r="114" customFormat="false" ht="15" hidden="false" customHeight="false" outlineLevel="0" collapsed="false">
      <c r="A114" s="21" t="s">
        <v>139</v>
      </c>
      <c r="B114" s="20" t="s">
        <v>546</v>
      </c>
      <c r="C114" s="17" t="s">
        <v>140</v>
      </c>
      <c r="D114" s="18" t="n">
        <f aca="false">Прил_3!F724</f>
        <v>19</v>
      </c>
      <c r="E114" s="18" t="n">
        <f aca="false">Прил_3!G724</f>
        <v>19</v>
      </c>
      <c r="F114" s="18" t="n">
        <f aca="false">Прил_3!H724</f>
        <v>19</v>
      </c>
    </row>
    <row r="115" customFormat="false" ht="75" hidden="false" customHeight="false" outlineLevel="0" collapsed="false">
      <c r="A115" s="23" t="s">
        <v>547</v>
      </c>
      <c r="B115" s="20" t="s">
        <v>548</v>
      </c>
      <c r="C115" s="24"/>
      <c r="D115" s="18" t="n">
        <f aca="false">D116</f>
        <v>13100</v>
      </c>
      <c r="E115" s="18" t="n">
        <f aca="false">E116</f>
        <v>13500</v>
      </c>
      <c r="F115" s="18" t="n">
        <f aca="false">F116</f>
        <v>13900</v>
      </c>
    </row>
    <row r="116" customFormat="false" ht="30" hidden="false" customHeight="false" outlineLevel="0" collapsed="false">
      <c r="A116" s="21" t="s">
        <v>137</v>
      </c>
      <c r="B116" s="20" t="s">
        <v>548</v>
      </c>
      <c r="C116" s="17" t="s">
        <v>138</v>
      </c>
      <c r="D116" s="18" t="n">
        <f aca="false">D117</f>
        <v>13100</v>
      </c>
      <c r="E116" s="18" t="n">
        <f aca="false">E117</f>
        <v>13500</v>
      </c>
      <c r="F116" s="18" t="n">
        <f aca="false">F117</f>
        <v>13900</v>
      </c>
    </row>
    <row r="117" customFormat="false" ht="15" hidden="false" customHeight="false" outlineLevel="0" collapsed="false">
      <c r="A117" s="21" t="s">
        <v>139</v>
      </c>
      <c r="B117" s="20" t="s">
        <v>548</v>
      </c>
      <c r="C117" s="17" t="s">
        <v>140</v>
      </c>
      <c r="D117" s="18" t="n">
        <f aca="false">Прил_3!F727</f>
        <v>13100</v>
      </c>
      <c r="E117" s="18" t="n">
        <f aca="false">Прил_3!G727</f>
        <v>13500</v>
      </c>
      <c r="F117" s="18" t="n">
        <f aca="false">Прил_3!H727</f>
        <v>13900</v>
      </c>
    </row>
    <row r="118" customFormat="false" ht="45" hidden="false" customHeight="false" outlineLevel="0" collapsed="false">
      <c r="A118" s="19" t="s">
        <v>549</v>
      </c>
      <c r="B118" s="20" t="s">
        <v>550</v>
      </c>
      <c r="C118" s="24"/>
      <c r="D118" s="18" t="n">
        <f aca="false">D119</f>
        <v>660</v>
      </c>
      <c r="E118" s="18" t="n">
        <f aca="false">E119</f>
        <v>660</v>
      </c>
      <c r="F118" s="18" t="n">
        <f aca="false">F119</f>
        <v>660</v>
      </c>
    </row>
    <row r="119" customFormat="false" ht="30" hidden="false" customHeight="false" outlineLevel="0" collapsed="false">
      <c r="A119" s="23" t="s">
        <v>539</v>
      </c>
      <c r="B119" s="20" t="s">
        <v>551</v>
      </c>
      <c r="C119" s="24"/>
      <c r="D119" s="18" t="n">
        <f aca="false">D120</f>
        <v>660</v>
      </c>
      <c r="E119" s="18" t="n">
        <f aca="false">E120</f>
        <v>660</v>
      </c>
      <c r="F119" s="18" t="n">
        <f aca="false">F120</f>
        <v>660</v>
      </c>
    </row>
    <row r="120" customFormat="false" ht="30" hidden="false" customHeight="false" outlineLevel="0" collapsed="false">
      <c r="A120" s="21" t="s">
        <v>137</v>
      </c>
      <c r="B120" s="20" t="s">
        <v>551</v>
      </c>
      <c r="C120" s="17" t="s">
        <v>138</v>
      </c>
      <c r="D120" s="18" t="n">
        <f aca="false">D121</f>
        <v>660</v>
      </c>
      <c r="E120" s="18" t="n">
        <f aca="false">E121</f>
        <v>660</v>
      </c>
      <c r="F120" s="18" t="n">
        <f aca="false">F121</f>
        <v>660</v>
      </c>
    </row>
    <row r="121" customFormat="false" ht="15" hidden="false" customHeight="false" outlineLevel="0" collapsed="false">
      <c r="A121" s="21" t="s">
        <v>139</v>
      </c>
      <c r="B121" s="20" t="s">
        <v>551</v>
      </c>
      <c r="C121" s="17" t="s">
        <v>140</v>
      </c>
      <c r="D121" s="18" t="n">
        <f aca="false">Прил_3!F731</f>
        <v>660</v>
      </c>
      <c r="E121" s="18" t="n">
        <f aca="false">Прил_3!G731</f>
        <v>660</v>
      </c>
      <c r="F121" s="18" t="n">
        <f aca="false">Прил_3!H731</f>
        <v>660</v>
      </c>
    </row>
    <row r="122" customFormat="false" ht="30" hidden="false" customHeight="false" outlineLevel="0" collapsed="false">
      <c r="A122" s="19" t="s">
        <v>563</v>
      </c>
      <c r="B122" s="20" t="s">
        <v>564</v>
      </c>
      <c r="C122" s="24"/>
      <c r="D122" s="18" t="n">
        <f aca="false">D123+D127+D142+D135+D131</f>
        <v>118045</v>
      </c>
      <c r="E122" s="18" t="n">
        <f aca="false">E123+E127+E142+E135+E131</f>
        <v>134494.4</v>
      </c>
      <c r="F122" s="18" t="n">
        <f aca="false">F123+F127+F142+F135+F131</f>
        <v>125509.4</v>
      </c>
    </row>
    <row r="123" customFormat="false" ht="30" hidden="false" customHeight="false" outlineLevel="0" collapsed="false">
      <c r="A123" s="37" t="s">
        <v>596</v>
      </c>
      <c r="B123" s="20" t="s">
        <v>597</v>
      </c>
      <c r="C123" s="24"/>
      <c r="D123" s="18" t="n">
        <f aca="false">D124</f>
        <v>1320</v>
      </c>
      <c r="E123" s="18" t="n">
        <f aca="false">E124</f>
        <v>1320</v>
      </c>
      <c r="F123" s="18" t="n">
        <f aca="false">F124</f>
        <v>1320</v>
      </c>
    </row>
    <row r="124" customFormat="false" ht="15" hidden="false" customHeight="false" outlineLevel="0" collapsed="false">
      <c r="A124" s="19" t="s">
        <v>598</v>
      </c>
      <c r="B124" s="20" t="s">
        <v>599</v>
      </c>
      <c r="C124" s="24"/>
      <c r="D124" s="18" t="n">
        <f aca="false">D125</f>
        <v>1320</v>
      </c>
      <c r="E124" s="18" t="n">
        <f aca="false">E125</f>
        <v>1320</v>
      </c>
      <c r="F124" s="18" t="n">
        <f aca="false">F125</f>
        <v>1320</v>
      </c>
    </row>
    <row r="125" customFormat="false" ht="15" hidden="false" customHeight="false" outlineLevel="0" collapsed="false">
      <c r="A125" s="25" t="s">
        <v>166</v>
      </c>
      <c r="B125" s="20" t="s">
        <v>599</v>
      </c>
      <c r="C125" s="17" t="s">
        <v>167</v>
      </c>
      <c r="D125" s="18" t="n">
        <f aca="false">D126</f>
        <v>1320</v>
      </c>
      <c r="E125" s="18" t="n">
        <f aca="false">E126</f>
        <v>1320</v>
      </c>
      <c r="F125" s="18" t="n">
        <f aca="false">F126</f>
        <v>1320</v>
      </c>
    </row>
    <row r="126" customFormat="false" ht="15" hidden="false" customHeight="false" outlineLevel="0" collapsed="false">
      <c r="A126" s="28" t="s">
        <v>600</v>
      </c>
      <c r="B126" s="20" t="s">
        <v>599</v>
      </c>
      <c r="C126" s="17" t="s">
        <v>601</v>
      </c>
      <c r="D126" s="18" t="n">
        <f aca="false">Прил_3!F869</f>
        <v>1320</v>
      </c>
      <c r="E126" s="18" t="n">
        <f aca="false">Прил_3!G869</f>
        <v>1320</v>
      </c>
      <c r="F126" s="18" t="n">
        <f aca="false">Прил_3!H869</f>
        <v>1320</v>
      </c>
    </row>
    <row r="127" customFormat="false" ht="30" hidden="false" customHeight="false" outlineLevel="0" collapsed="false">
      <c r="A127" s="19" t="s">
        <v>565</v>
      </c>
      <c r="B127" s="20" t="s">
        <v>566</v>
      </c>
      <c r="C127" s="24"/>
      <c r="D127" s="18" t="n">
        <f aca="false">D128</f>
        <v>110112</v>
      </c>
      <c r="E127" s="18" t="n">
        <f aca="false">E128</f>
        <v>117611</v>
      </c>
      <c r="F127" s="18" t="n">
        <f aca="false">F128</f>
        <v>124189.4</v>
      </c>
    </row>
    <row r="128" customFormat="false" ht="30" hidden="false" customHeight="false" outlineLevel="0" collapsed="false">
      <c r="A128" s="19" t="s">
        <v>567</v>
      </c>
      <c r="B128" s="20" t="s">
        <v>568</v>
      </c>
      <c r="C128" s="24"/>
      <c r="D128" s="18" t="n">
        <f aca="false">D129</f>
        <v>110112</v>
      </c>
      <c r="E128" s="18" t="n">
        <f aca="false">E129</f>
        <v>117611</v>
      </c>
      <c r="F128" s="18" t="n">
        <f aca="false">F129</f>
        <v>124189.4</v>
      </c>
    </row>
    <row r="129" customFormat="false" ht="30" hidden="false" customHeight="false" outlineLevel="0" collapsed="false">
      <c r="A129" s="21" t="s">
        <v>137</v>
      </c>
      <c r="B129" s="20" t="s">
        <v>568</v>
      </c>
      <c r="C129" s="17" t="s">
        <v>138</v>
      </c>
      <c r="D129" s="18" t="n">
        <f aca="false">D130</f>
        <v>110112</v>
      </c>
      <c r="E129" s="18" t="n">
        <f aca="false">E130</f>
        <v>117611</v>
      </c>
      <c r="F129" s="18" t="n">
        <f aca="false">F130</f>
        <v>124189.4</v>
      </c>
    </row>
    <row r="130" customFormat="false" ht="15" hidden="false" customHeight="false" outlineLevel="0" collapsed="false">
      <c r="A130" s="21" t="s">
        <v>139</v>
      </c>
      <c r="B130" s="20" t="s">
        <v>568</v>
      </c>
      <c r="C130" s="17" t="s">
        <v>140</v>
      </c>
      <c r="D130" s="18" t="n">
        <f aca="false">Прил_3!F794</f>
        <v>110112</v>
      </c>
      <c r="E130" s="18" t="n">
        <f aca="false">Прил_3!G794</f>
        <v>117611</v>
      </c>
      <c r="F130" s="18" t="n">
        <f aca="false">Прил_3!H794</f>
        <v>124189.4</v>
      </c>
    </row>
    <row r="131" customFormat="false" ht="30" hidden="false" customHeight="false" outlineLevel="0" collapsed="false">
      <c r="A131" s="21" t="s">
        <v>569</v>
      </c>
      <c r="B131" s="20" t="s">
        <v>570</v>
      </c>
      <c r="C131" s="17"/>
      <c r="D131" s="18" t="n">
        <f aca="false">D132</f>
        <v>6500</v>
      </c>
      <c r="E131" s="18" t="n">
        <f aca="false">E132</f>
        <v>0</v>
      </c>
      <c r="F131" s="18" t="n">
        <f aca="false">F132</f>
        <v>0</v>
      </c>
    </row>
    <row r="132" customFormat="false" ht="30" hidden="false" customHeight="false" outlineLevel="0" collapsed="false">
      <c r="A132" s="21" t="s">
        <v>571</v>
      </c>
      <c r="B132" s="20" t="s">
        <v>572</v>
      </c>
      <c r="C132" s="17"/>
      <c r="D132" s="18" t="n">
        <f aca="false">D133</f>
        <v>6500</v>
      </c>
      <c r="E132" s="18" t="n">
        <f aca="false">E133</f>
        <v>0</v>
      </c>
      <c r="F132" s="18" t="n">
        <f aca="false">F133</f>
        <v>0</v>
      </c>
    </row>
    <row r="133" customFormat="false" ht="30" hidden="false" customHeight="false" outlineLevel="0" collapsed="false">
      <c r="A133" s="21" t="s">
        <v>137</v>
      </c>
      <c r="B133" s="20" t="s">
        <v>572</v>
      </c>
      <c r="C133" s="17" t="s">
        <v>138</v>
      </c>
      <c r="D133" s="18" t="n">
        <f aca="false">D134</f>
        <v>6500</v>
      </c>
      <c r="E133" s="18" t="n">
        <f aca="false">E134</f>
        <v>0</v>
      </c>
      <c r="F133" s="18" t="n">
        <f aca="false">F134</f>
        <v>0</v>
      </c>
    </row>
    <row r="134" customFormat="false" ht="15" hidden="false" customHeight="false" outlineLevel="0" collapsed="false">
      <c r="A134" s="21" t="s">
        <v>139</v>
      </c>
      <c r="B134" s="20" t="s">
        <v>572</v>
      </c>
      <c r="C134" s="17" t="s">
        <v>140</v>
      </c>
      <c r="D134" s="18" t="n">
        <f aca="false">Прил_3!F798</f>
        <v>6500</v>
      </c>
      <c r="E134" s="18" t="n">
        <f aca="false">Прил_3!G798</f>
        <v>0</v>
      </c>
      <c r="F134" s="18" t="n">
        <f aca="false">Прил_3!H798</f>
        <v>0</v>
      </c>
    </row>
    <row r="135" customFormat="false" ht="15" hidden="false" customHeight="false" outlineLevel="0" collapsed="false">
      <c r="A135" s="19" t="s">
        <v>573</v>
      </c>
      <c r="B135" s="20" t="s">
        <v>574</v>
      </c>
      <c r="C135" s="24"/>
      <c r="D135" s="38" t="n">
        <f aca="false">D139+D136</f>
        <v>0</v>
      </c>
      <c r="E135" s="38" t="n">
        <f aca="false">E139+E136</f>
        <v>15392</v>
      </c>
      <c r="F135" s="38" t="n">
        <f aca="false">F139+F136</f>
        <v>0</v>
      </c>
    </row>
    <row r="136" customFormat="false" ht="45" hidden="false" customHeight="false" outlineLevel="0" collapsed="false">
      <c r="A136" s="21" t="s">
        <v>575</v>
      </c>
      <c r="B136" s="20" t="s">
        <v>576</v>
      </c>
      <c r="C136" s="24"/>
      <c r="D136" s="38" t="n">
        <f aca="false">D137</f>
        <v>0</v>
      </c>
      <c r="E136" s="38" t="n">
        <f aca="false">E137</f>
        <v>9352</v>
      </c>
      <c r="F136" s="38" t="n">
        <f aca="false">F137</f>
        <v>0</v>
      </c>
    </row>
    <row r="137" customFormat="false" ht="30" hidden="false" customHeight="false" outlineLevel="0" collapsed="false">
      <c r="A137" s="21" t="s">
        <v>137</v>
      </c>
      <c r="B137" s="20" t="s">
        <v>576</v>
      </c>
      <c r="C137" s="24" t="n">
        <v>600</v>
      </c>
      <c r="D137" s="38" t="n">
        <f aca="false">D138</f>
        <v>0</v>
      </c>
      <c r="E137" s="38" t="n">
        <f aca="false">E138</f>
        <v>9352</v>
      </c>
      <c r="F137" s="38" t="n">
        <f aca="false">F138</f>
        <v>0</v>
      </c>
    </row>
    <row r="138" customFormat="false" ht="15" hidden="false" customHeight="false" outlineLevel="0" collapsed="false">
      <c r="A138" s="21" t="s">
        <v>139</v>
      </c>
      <c r="B138" s="20" t="s">
        <v>576</v>
      </c>
      <c r="C138" s="24" t="n">
        <v>610</v>
      </c>
      <c r="D138" s="38" t="n">
        <f aca="false">Прил_3!F802</f>
        <v>0</v>
      </c>
      <c r="E138" s="38" t="n">
        <f aca="false">Прил_3!G802</f>
        <v>9352</v>
      </c>
      <c r="F138" s="38" t="n">
        <f aca="false">Прил_3!H802</f>
        <v>0</v>
      </c>
    </row>
    <row r="139" customFormat="false" ht="30" hidden="false" customHeight="false" outlineLevel="0" collapsed="false">
      <c r="A139" s="23" t="s">
        <v>577</v>
      </c>
      <c r="B139" s="20" t="s">
        <v>578</v>
      </c>
      <c r="C139" s="24"/>
      <c r="D139" s="38" t="n">
        <f aca="false">D140</f>
        <v>0</v>
      </c>
      <c r="E139" s="38" t="n">
        <f aca="false">E140</f>
        <v>6040</v>
      </c>
      <c r="F139" s="38" t="n">
        <f aca="false">F140</f>
        <v>0</v>
      </c>
    </row>
    <row r="140" customFormat="false" ht="30" hidden="false" customHeight="false" outlineLevel="0" collapsed="false">
      <c r="A140" s="21" t="s">
        <v>137</v>
      </c>
      <c r="B140" s="20" t="s">
        <v>578</v>
      </c>
      <c r="C140" s="24" t="n">
        <v>600</v>
      </c>
      <c r="D140" s="38" t="n">
        <f aca="false">D141</f>
        <v>0</v>
      </c>
      <c r="E140" s="38" t="n">
        <f aca="false">E141</f>
        <v>6040</v>
      </c>
      <c r="F140" s="38" t="n">
        <f aca="false">F141</f>
        <v>0</v>
      </c>
    </row>
    <row r="141" customFormat="false" ht="15" hidden="false" customHeight="false" outlineLevel="0" collapsed="false">
      <c r="A141" s="21" t="s">
        <v>139</v>
      </c>
      <c r="B141" s="20" t="s">
        <v>578</v>
      </c>
      <c r="C141" s="24" t="n">
        <v>610</v>
      </c>
      <c r="D141" s="38" t="n">
        <f aca="false">Прил_3!F805</f>
        <v>0</v>
      </c>
      <c r="E141" s="38" t="n">
        <f aca="false">Прил_3!G805</f>
        <v>6040</v>
      </c>
      <c r="F141" s="38" t="n">
        <f aca="false">Прил_3!H805</f>
        <v>0</v>
      </c>
    </row>
    <row r="142" customFormat="false" ht="15" hidden="false" customHeight="false" outlineLevel="0" collapsed="false">
      <c r="A142" s="19" t="s">
        <v>336</v>
      </c>
      <c r="B142" s="20" t="s">
        <v>579</v>
      </c>
      <c r="C142" s="17"/>
      <c r="D142" s="18" t="n">
        <f aca="false">D144</f>
        <v>113</v>
      </c>
      <c r="E142" s="18" t="n">
        <f aca="false">E144</f>
        <v>171.4</v>
      </c>
      <c r="F142" s="18" t="n">
        <f aca="false">F144</f>
        <v>0</v>
      </c>
    </row>
    <row r="143" customFormat="false" ht="15" hidden="false" customHeight="false" outlineLevel="0" collapsed="false">
      <c r="A143" s="45" t="s">
        <v>580</v>
      </c>
      <c r="B143" s="17" t="s">
        <v>581</v>
      </c>
      <c r="C143" s="24"/>
      <c r="D143" s="18" t="n">
        <f aca="false">D144</f>
        <v>113</v>
      </c>
      <c r="E143" s="18" t="n">
        <f aca="false">E144</f>
        <v>171.4</v>
      </c>
      <c r="F143" s="18" t="n">
        <f aca="false">F144</f>
        <v>0</v>
      </c>
    </row>
    <row r="144" customFormat="false" ht="30" hidden="false" customHeight="false" outlineLevel="0" collapsed="false">
      <c r="A144" s="21" t="s">
        <v>137</v>
      </c>
      <c r="B144" s="17" t="s">
        <v>581</v>
      </c>
      <c r="C144" s="17" t="n">
        <v>600</v>
      </c>
      <c r="D144" s="18" t="n">
        <f aca="false">D145</f>
        <v>113</v>
      </c>
      <c r="E144" s="18" t="n">
        <f aca="false">E145</f>
        <v>171.4</v>
      </c>
      <c r="F144" s="18" t="n">
        <f aca="false">F145</f>
        <v>0</v>
      </c>
    </row>
    <row r="145" customFormat="false" ht="15" hidden="false" customHeight="false" outlineLevel="0" collapsed="false">
      <c r="A145" s="21" t="s">
        <v>139</v>
      </c>
      <c r="B145" s="17" t="s">
        <v>581</v>
      </c>
      <c r="C145" s="17" t="n">
        <v>610</v>
      </c>
      <c r="D145" s="18" t="n">
        <f aca="false">Прил_3!F809</f>
        <v>113</v>
      </c>
      <c r="E145" s="18" t="n">
        <f aca="false">Прил_3!G809</f>
        <v>171.4</v>
      </c>
      <c r="F145" s="18" t="n">
        <f aca="false">Прил_3!H809</f>
        <v>0</v>
      </c>
    </row>
    <row r="146" customFormat="false" ht="15" hidden="false" customHeight="false" outlineLevel="0" collapsed="false">
      <c r="A146" s="19" t="s">
        <v>141</v>
      </c>
      <c r="B146" s="20" t="s">
        <v>552</v>
      </c>
      <c r="C146" s="17"/>
      <c r="D146" s="18" t="n">
        <f aca="false">D147</f>
        <v>18210</v>
      </c>
      <c r="E146" s="18" t="n">
        <f aca="false">E147</f>
        <v>18250</v>
      </c>
      <c r="F146" s="18" t="n">
        <f aca="false">F147</f>
        <v>18290</v>
      </c>
    </row>
    <row r="147" customFormat="false" ht="30" hidden="false" customHeight="false" outlineLevel="0" collapsed="false">
      <c r="A147" s="19" t="s">
        <v>23</v>
      </c>
      <c r="B147" s="20" t="s">
        <v>553</v>
      </c>
      <c r="C147" s="17"/>
      <c r="D147" s="18" t="n">
        <f aca="false">D148+D155</f>
        <v>18210</v>
      </c>
      <c r="E147" s="18" t="n">
        <f aca="false">E148+E155</f>
        <v>18250</v>
      </c>
      <c r="F147" s="18" t="n">
        <f aca="false">F148+F155</f>
        <v>18290</v>
      </c>
    </row>
    <row r="148" customFormat="false" ht="15" hidden="false" customHeight="false" outlineLevel="0" collapsed="false">
      <c r="A148" s="23" t="s">
        <v>158</v>
      </c>
      <c r="B148" s="20" t="s">
        <v>602</v>
      </c>
      <c r="C148" s="17"/>
      <c r="D148" s="18" t="n">
        <f aca="false">D149+D151+D153</f>
        <v>17860</v>
      </c>
      <c r="E148" s="18" t="n">
        <f aca="false">E149+E151+E153</f>
        <v>18250</v>
      </c>
      <c r="F148" s="18" t="n">
        <f aca="false">F149+F151+F153</f>
        <v>18290</v>
      </c>
    </row>
    <row r="149" customFormat="false" ht="45" hidden="false" customHeight="false" outlineLevel="0" collapsed="false">
      <c r="A149" s="21" t="s">
        <v>27</v>
      </c>
      <c r="B149" s="20" t="s">
        <v>602</v>
      </c>
      <c r="C149" s="17" t="n">
        <v>100</v>
      </c>
      <c r="D149" s="18" t="n">
        <f aca="false">D150</f>
        <v>12595</v>
      </c>
      <c r="E149" s="18" t="n">
        <f aca="false">E150</f>
        <v>12595</v>
      </c>
      <c r="F149" s="18" t="n">
        <f aca="false">F150</f>
        <v>12595</v>
      </c>
    </row>
    <row r="150" customFormat="false" ht="15" hidden="false" customHeight="false" outlineLevel="0" collapsed="false">
      <c r="A150" s="21" t="s">
        <v>29</v>
      </c>
      <c r="B150" s="20" t="s">
        <v>602</v>
      </c>
      <c r="C150" s="17" t="s">
        <v>30</v>
      </c>
      <c r="D150" s="18" t="n">
        <f aca="false">Прил_3!F874</f>
        <v>12595</v>
      </c>
      <c r="E150" s="18" t="n">
        <f aca="false">Прил_3!G874</f>
        <v>12595</v>
      </c>
      <c r="F150" s="18" t="n">
        <f aca="false">Прил_3!H874</f>
        <v>12595</v>
      </c>
    </row>
    <row r="151" customFormat="false" ht="15" hidden="false" customHeight="false" outlineLevel="0" collapsed="false">
      <c r="A151" s="21" t="s">
        <v>41</v>
      </c>
      <c r="B151" s="20" t="s">
        <v>602</v>
      </c>
      <c r="C151" s="17" t="s">
        <v>42</v>
      </c>
      <c r="D151" s="18" t="n">
        <f aca="false">D152</f>
        <v>4963</v>
      </c>
      <c r="E151" s="18" t="n">
        <f aca="false">E152</f>
        <v>5338</v>
      </c>
      <c r="F151" s="18" t="n">
        <f aca="false">F152</f>
        <v>5378</v>
      </c>
    </row>
    <row r="152" customFormat="false" ht="15" hidden="false" customHeight="false" outlineLevel="0" collapsed="false">
      <c r="A152" s="21" t="s">
        <v>43</v>
      </c>
      <c r="B152" s="20" t="s">
        <v>602</v>
      </c>
      <c r="C152" s="17" t="s">
        <v>44</v>
      </c>
      <c r="D152" s="18" t="n">
        <f aca="false">Прил_3!F876</f>
        <v>4963</v>
      </c>
      <c r="E152" s="18" t="n">
        <f aca="false">Прил_3!G876</f>
        <v>5338</v>
      </c>
      <c r="F152" s="18" t="n">
        <f aca="false">Прил_3!H876</f>
        <v>5378</v>
      </c>
    </row>
    <row r="153" customFormat="false" ht="15" hidden="false" customHeight="false" outlineLevel="0" collapsed="false">
      <c r="A153" s="21" t="s">
        <v>65</v>
      </c>
      <c r="B153" s="20" t="s">
        <v>602</v>
      </c>
      <c r="C153" s="17" t="s">
        <v>66</v>
      </c>
      <c r="D153" s="18" t="n">
        <f aca="false">D154</f>
        <v>302</v>
      </c>
      <c r="E153" s="18" t="n">
        <f aca="false">E154</f>
        <v>317</v>
      </c>
      <c r="F153" s="18" t="n">
        <f aca="false">F154</f>
        <v>317</v>
      </c>
    </row>
    <row r="154" customFormat="false" ht="15" hidden="false" customHeight="false" outlineLevel="0" collapsed="false">
      <c r="A154" s="25" t="s">
        <v>67</v>
      </c>
      <c r="B154" s="20" t="s">
        <v>602</v>
      </c>
      <c r="C154" s="17" t="s">
        <v>68</v>
      </c>
      <c r="D154" s="18" t="n">
        <f aca="false">Прил_3!F878</f>
        <v>302</v>
      </c>
      <c r="E154" s="18" t="n">
        <f aca="false">Прил_3!G878</f>
        <v>317</v>
      </c>
      <c r="F154" s="18" t="n">
        <f aca="false">Прил_3!H878</f>
        <v>317</v>
      </c>
    </row>
    <row r="155" customFormat="false" ht="15" hidden="false" customHeight="false" outlineLevel="0" collapsed="false">
      <c r="A155" s="21" t="s">
        <v>554</v>
      </c>
      <c r="B155" s="20" t="s">
        <v>555</v>
      </c>
      <c r="C155" s="17"/>
      <c r="D155" s="18" t="n">
        <f aca="false">D156</f>
        <v>350</v>
      </c>
      <c r="E155" s="18" t="n">
        <f aca="false">E156</f>
        <v>0</v>
      </c>
      <c r="F155" s="18" t="n">
        <f aca="false">F156</f>
        <v>0</v>
      </c>
    </row>
    <row r="156" customFormat="false" ht="15" hidden="false" customHeight="false" outlineLevel="0" collapsed="false">
      <c r="A156" s="21" t="s">
        <v>41</v>
      </c>
      <c r="B156" s="20" t="s">
        <v>555</v>
      </c>
      <c r="C156" s="17" t="s">
        <v>42</v>
      </c>
      <c r="D156" s="18" t="n">
        <f aca="false">D157</f>
        <v>350</v>
      </c>
      <c r="E156" s="18" t="n">
        <f aca="false">E157</f>
        <v>0</v>
      </c>
      <c r="F156" s="18" t="n">
        <f aca="false">F157</f>
        <v>0</v>
      </c>
    </row>
    <row r="157" customFormat="false" ht="15" hidden="false" customHeight="false" outlineLevel="0" collapsed="false">
      <c r="A157" s="21" t="s">
        <v>43</v>
      </c>
      <c r="B157" s="20" t="s">
        <v>555</v>
      </c>
      <c r="C157" s="17" t="s">
        <v>44</v>
      </c>
      <c r="D157" s="18" t="n">
        <f aca="false">Прил_3!F736</f>
        <v>350</v>
      </c>
      <c r="E157" s="18" t="n">
        <f aca="false">Прил_3!G736</f>
        <v>0</v>
      </c>
      <c r="F157" s="18" t="n">
        <f aca="false">Прил_3!H736</f>
        <v>0</v>
      </c>
    </row>
    <row r="158" customFormat="false" ht="15.6" hidden="false" customHeight="false" outlineLevel="0" collapsed="false">
      <c r="A158" s="72" t="s">
        <v>47</v>
      </c>
      <c r="B158" s="56" t="s">
        <v>48</v>
      </c>
      <c r="C158" s="71"/>
      <c r="D158" s="74" t="n">
        <f aca="false">D159+D175+D186</f>
        <v>30626.6</v>
      </c>
      <c r="E158" s="74" t="n">
        <f aca="false">E159+E175+E186</f>
        <v>31698.6</v>
      </c>
      <c r="F158" s="74" t="n">
        <f aca="false">F159+F175+F186</f>
        <v>32625.4</v>
      </c>
    </row>
    <row r="159" customFormat="false" ht="15" hidden="false" customHeight="false" outlineLevel="0" collapsed="false">
      <c r="A159" s="19" t="s">
        <v>49</v>
      </c>
      <c r="B159" s="20" t="s">
        <v>50</v>
      </c>
      <c r="C159" s="24"/>
      <c r="D159" s="29" t="n">
        <f aca="false">D160+D171</f>
        <v>23238.6</v>
      </c>
      <c r="E159" s="29" t="n">
        <f aca="false">E160+E171</f>
        <v>24300.6</v>
      </c>
      <c r="F159" s="29" t="n">
        <f aca="false">F160+F171</f>
        <v>24945.6</v>
      </c>
    </row>
    <row r="160" customFormat="false" ht="45" hidden="false" customHeight="false" outlineLevel="0" collapsed="false">
      <c r="A160" s="19" t="s">
        <v>51</v>
      </c>
      <c r="B160" s="20" t="s">
        <v>52</v>
      </c>
      <c r="C160" s="24"/>
      <c r="D160" s="29" t="n">
        <f aca="false">D161+D166</f>
        <v>16443</v>
      </c>
      <c r="E160" s="29" t="n">
        <f aca="false">E161+E166</f>
        <v>17505</v>
      </c>
      <c r="F160" s="29" t="n">
        <f aca="false">F161+F166</f>
        <v>18150</v>
      </c>
    </row>
    <row r="161" customFormat="false" ht="15" hidden="false" customHeight="false" outlineLevel="0" collapsed="false">
      <c r="A161" s="22" t="s">
        <v>663</v>
      </c>
      <c r="B161" s="20" t="s">
        <v>664</v>
      </c>
      <c r="C161" s="24"/>
      <c r="D161" s="29" t="n">
        <f aca="false">D162+D164</f>
        <v>14311</v>
      </c>
      <c r="E161" s="29" t="n">
        <f aca="false">E162+E164</f>
        <v>15373</v>
      </c>
      <c r="F161" s="29" t="n">
        <f aca="false">F162+F164</f>
        <v>16018</v>
      </c>
    </row>
    <row r="162" customFormat="false" ht="15" hidden="false" customHeight="false" outlineLevel="0" collapsed="false">
      <c r="A162" s="21" t="s">
        <v>41</v>
      </c>
      <c r="B162" s="20" t="s">
        <v>664</v>
      </c>
      <c r="C162" s="17" t="s">
        <v>42</v>
      </c>
      <c r="D162" s="29" t="n">
        <f aca="false">D163</f>
        <v>106</v>
      </c>
      <c r="E162" s="29" t="n">
        <f aca="false">E163</f>
        <v>114</v>
      </c>
      <c r="F162" s="29" t="n">
        <f aca="false">F163</f>
        <v>119</v>
      </c>
    </row>
    <row r="163" customFormat="false" ht="15" hidden="false" customHeight="false" outlineLevel="0" collapsed="false">
      <c r="A163" s="21" t="s">
        <v>43</v>
      </c>
      <c r="B163" s="20" t="s">
        <v>664</v>
      </c>
      <c r="C163" s="17" t="s">
        <v>44</v>
      </c>
      <c r="D163" s="29" t="n">
        <f aca="false">Прил_3!F997</f>
        <v>106</v>
      </c>
      <c r="E163" s="29" t="n">
        <f aca="false">Прил_3!G997</f>
        <v>114</v>
      </c>
      <c r="F163" s="29" t="n">
        <f aca="false">Прил_3!H997</f>
        <v>119</v>
      </c>
    </row>
    <row r="164" customFormat="false" ht="15" hidden="false" customHeight="false" outlineLevel="0" collapsed="false">
      <c r="A164" s="54" t="s">
        <v>166</v>
      </c>
      <c r="B164" s="20" t="s">
        <v>664</v>
      </c>
      <c r="C164" s="17" t="s">
        <v>167</v>
      </c>
      <c r="D164" s="29" t="n">
        <f aca="false">D165</f>
        <v>14205</v>
      </c>
      <c r="E164" s="29" t="n">
        <f aca="false">E165</f>
        <v>15259</v>
      </c>
      <c r="F164" s="29" t="n">
        <f aca="false">F165</f>
        <v>15899</v>
      </c>
    </row>
    <row r="165" customFormat="false" ht="15" hidden="false" customHeight="false" outlineLevel="0" collapsed="false">
      <c r="A165" s="28" t="s">
        <v>168</v>
      </c>
      <c r="B165" s="20" t="s">
        <v>664</v>
      </c>
      <c r="C165" s="17" t="s">
        <v>169</v>
      </c>
      <c r="D165" s="29" t="n">
        <f aca="false">Прил_3!F999</f>
        <v>14205</v>
      </c>
      <c r="E165" s="29" t="n">
        <f aca="false">Прил_3!G999</f>
        <v>15259</v>
      </c>
      <c r="F165" s="29" t="n">
        <f aca="false">Прил_3!H999</f>
        <v>15899</v>
      </c>
    </row>
    <row r="166" customFormat="false" ht="30" hidden="false" customHeight="false" outlineLevel="0" collapsed="false">
      <c r="A166" s="22" t="s">
        <v>53</v>
      </c>
      <c r="B166" s="20" t="s">
        <v>54</v>
      </c>
      <c r="C166" s="24"/>
      <c r="D166" s="18" t="n">
        <f aca="false">D167+D169</f>
        <v>2132</v>
      </c>
      <c r="E166" s="18" t="n">
        <f aca="false">E167+E169</f>
        <v>2132</v>
      </c>
      <c r="F166" s="18" t="n">
        <f aca="false">F167+F169</f>
        <v>2132</v>
      </c>
    </row>
    <row r="167" customFormat="false" ht="45" hidden="false" customHeight="false" outlineLevel="0" collapsed="false">
      <c r="A167" s="21" t="s">
        <v>27</v>
      </c>
      <c r="B167" s="20" t="s">
        <v>54</v>
      </c>
      <c r="C167" s="17" t="s">
        <v>28</v>
      </c>
      <c r="D167" s="18" t="n">
        <f aca="false">D168</f>
        <v>1827.6</v>
      </c>
      <c r="E167" s="18" t="n">
        <f aca="false">E168</f>
        <v>1717.2</v>
      </c>
      <c r="F167" s="18" t="n">
        <f aca="false">F168</f>
        <v>1717.2</v>
      </c>
    </row>
    <row r="168" customFormat="false" ht="15" hidden="false" customHeight="false" outlineLevel="0" collapsed="false">
      <c r="A168" s="21" t="s">
        <v>29</v>
      </c>
      <c r="B168" s="20" t="s">
        <v>54</v>
      </c>
      <c r="C168" s="17" t="s">
        <v>30</v>
      </c>
      <c r="D168" s="18" t="n">
        <f aca="false">Прил_3!F45</f>
        <v>1827.6</v>
      </c>
      <c r="E168" s="18" t="n">
        <f aca="false">Прил_3!G45</f>
        <v>1717.2</v>
      </c>
      <c r="F168" s="18" t="n">
        <f aca="false">Прил_3!H45</f>
        <v>1717.2</v>
      </c>
    </row>
    <row r="169" customFormat="false" ht="15" hidden="false" customHeight="false" outlineLevel="0" collapsed="false">
      <c r="A169" s="21" t="s">
        <v>41</v>
      </c>
      <c r="B169" s="20" t="s">
        <v>54</v>
      </c>
      <c r="C169" s="17" t="s">
        <v>42</v>
      </c>
      <c r="D169" s="18" t="n">
        <f aca="false">D170</f>
        <v>304.4</v>
      </c>
      <c r="E169" s="18" t="n">
        <f aca="false">E170</f>
        <v>414.8</v>
      </c>
      <c r="F169" s="18" t="n">
        <f aca="false">F170</f>
        <v>414.8</v>
      </c>
    </row>
    <row r="170" customFormat="false" ht="15" hidden="false" customHeight="false" outlineLevel="0" collapsed="false">
      <c r="A170" s="21" t="s">
        <v>43</v>
      </c>
      <c r="B170" s="20" t="s">
        <v>54</v>
      </c>
      <c r="C170" s="17" t="s">
        <v>44</v>
      </c>
      <c r="D170" s="18" t="n">
        <f aca="false">Прил_3!F47</f>
        <v>304.4</v>
      </c>
      <c r="E170" s="18" t="n">
        <f aca="false">Прил_3!G47</f>
        <v>414.8</v>
      </c>
      <c r="F170" s="18" t="n">
        <f aca="false">Прил_3!H47</f>
        <v>414.8</v>
      </c>
    </row>
    <row r="171" customFormat="false" ht="30" hidden="false" customHeight="false" outlineLevel="0" collapsed="false">
      <c r="A171" s="19" t="s">
        <v>648</v>
      </c>
      <c r="B171" s="20" t="s">
        <v>649</v>
      </c>
      <c r="C171" s="24"/>
      <c r="D171" s="18" t="n">
        <f aca="false">D172</f>
        <v>6795.6</v>
      </c>
      <c r="E171" s="18" t="n">
        <f aca="false">E172</f>
        <v>6795.6</v>
      </c>
      <c r="F171" s="18" t="n">
        <f aca="false">F172</f>
        <v>6795.6</v>
      </c>
    </row>
    <row r="172" customFormat="false" ht="30" hidden="false" customHeight="false" outlineLevel="0" collapsed="false">
      <c r="A172" s="23" t="s">
        <v>650</v>
      </c>
      <c r="B172" s="20" t="s">
        <v>651</v>
      </c>
      <c r="C172" s="24"/>
      <c r="D172" s="18" t="n">
        <f aca="false">D173</f>
        <v>6795.6</v>
      </c>
      <c r="E172" s="18" t="n">
        <f aca="false">E173</f>
        <v>6795.6</v>
      </c>
      <c r="F172" s="18" t="n">
        <f aca="false">F173</f>
        <v>6795.6</v>
      </c>
    </row>
    <row r="173" customFormat="false" ht="15" hidden="false" customHeight="false" outlineLevel="0" collapsed="false">
      <c r="A173" s="25" t="s">
        <v>166</v>
      </c>
      <c r="B173" s="20" t="s">
        <v>651</v>
      </c>
      <c r="C173" s="17" t="s">
        <v>167</v>
      </c>
      <c r="D173" s="18" t="n">
        <f aca="false">D174</f>
        <v>6795.6</v>
      </c>
      <c r="E173" s="18" t="n">
        <f aca="false">E174</f>
        <v>6795.6</v>
      </c>
      <c r="F173" s="18" t="n">
        <f aca="false">F174</f>
        <v>6795.6</v>
      </c>
    </row>
    <row r="174" customFormat="false" ht="15" hidden="false" customHeight="false" outlineLevel="0" collapsed="false">
      <c r="A174" s="28" t="s">
        <v>168</v>
      </c>
      <c r="B174" s="20" t="s">
        <v>651</v>
      </c>
      <c r="C174" s="51" t="s">
        <v>169</v>
      </c>
      <c r="D174" s="18" t="n">
        <f aca="false">Прил_3!F984</f>
        <v>6795.6</v>
      </c>
      <c r="E174" s="18" t="n">
        <f aca="false">Прил_3!G984</f>
        <v>6795.6</v>
      </c>
      <c r="F174" s="18" t="n">
        <f aca="false">Прил_3!H984</f>
        <v>6795.6</v>
      </c>
    </row>
    <row r="175" customFormat="false" ht="15" hidden="false" customHeight="false" outlineLevel="0" collapsed="false">
      <c r="A175" s="19" t="s">
        <v>518</v>
      </c>
      <c r="B175" s="20" t="s">
        <v>519</v>
      </c>
      <c r="C175" s="24"/>
      <c r="D175" s="18" t="n">
        <f aca="false">D176</f>
        <v>840</v>
      </c>
      <c r="E175" s="18" t="n">
        <f aca="false">E176</f>
        <v>850</v>
      </c>
      <c r="F175" s="18" t="n">
        <f aca="false">F176</f>
        <v>1131.8</v>
      </c>
    </row>
    <row r="176" customFormat="false" ht="30" hidden="false" customHeight="false" outlineLevel="0" collapsed="false">
      <c r="A176" s="22" t="s">
        <v>520</v>
      </c>
      <c r="B176" s="20" t="s">
        <v>521</v>
      </c>
      <c r="C176" s="24"/>
      <c r="D176" s="18" t="n">
        <f aca="false">D180+D183+D177</f>
        <v>840</v>
      </c>
      <c r="E176" s="18" t="n">
        <f aca="false">E180+E183+E177</f>
        <v>850</v>
      </c>
      <c r="F176" s="18" t="n">
        <f aca="false">F180+F183+F177</f>
        <v>1131.8</v>
      </c>
    </row>
    <row r="177" customFormat="false" ht="30" hidden="false" customHeight="false" outlineLevel="0" collapsed="false">
      <c r="A177" s="22" t="s">
        <v>636</v>
      </c>
      <c r="B177" s="20" t="s">
        <v>637</v>
      </c>
      <c r="C177" s="24"/>
      <c r="D177" s="18" t="n">
        <f aca="false">D178</f>
        <v>0</v>
      </c>
      <c r="E177" s="18" t="n">
        <f aca="false">E178</f>
        <v>0</v>
      </c>
      <c r="F177" s="18" t="n">
        <f aca="false">F178</f>
        <v>401.8</v>
      </c>
    </row>
    <row r="178" customFormat="false" ht="30" hidden="false" customHeight="false" outlineLevel="0" collapsed="false">
      <c r="A178" s="21" t="s">
        <v>137</v>
      </c>
      <c r="B178" s="20" t="s">
        <v>637</v>
      </c>
      <c r="C178" s="17" t="n">
        <v>600</v>
      </c>
      <c r="D178" s="18" t="n">
        <f aca="false">D179</f>
        <v>0</v>
      </c>
      <c r="E178" s="18" t="n">
        <f aca="false">E179</f>
        <v>0</v>
      </c>
      <c r="F178" s="18" t="n">
        <f aca="false">F179</f>
        <v>401.8</v>
      </c>
    </row>
    <row r="179" customFormat="false" ht="15" hidden="false" customHeight="false" outlineLevel="0" collapsed="false">
      <c r="A179" s="21" t="s">
        <v>139</v>
      </c>
      <c r="B179" s="20" t="s">
        <v>637</v>
      </c>
      <c r="C179" s="17" t="n">
        <v>610</v>
      </c>
      <c r="D179" s="18" t="n">
        <f aca="false">Прил_3!F926</f>
        <v>0</v>
      </c>
      <c r="E179" s="18" t="n">
        <f aca="false">Прил_3!G926</f>
        <v>0</v>
      </c>
      <c r="F179" s="18" t="n">
        <f aca="false">Прил_3!H926</f>
        <v>401.8</v>
      </c>
    </row>
    <row r="180" customFormat="false" ht="30" hidden="false" customHeight="false" outlineLevel="0" collapsed="false">
      <c r="A180" s="46" t="s">
        <v>582</v>
      </c>
      <c r="B180" s="20" t="s">
        <v>583</v>
      </c>
      <c r="C180" s="24"/>
      <c r="D180" s="18" t="n">
        <f aca="false">D181</f>
        <v>200</v>
      </c>
      <c r="E180" s="18" t="n">
        <f aca="false">E181</f>
        <v>30</v>
      </c>
      <c r="F180" s="18" t="n">
        <f aca="false">F181</f>
        <v>50</v>
      </c>
    </row>
    <row r="181" customFormat="false" ht="30" hidden="false" customHeight="false" outlineLevel="0" collapsed="false">
      <c r="A181" s="21" t="s">
        <v>137</v>
      </c>
      <c r="B181" s="20" t="s">
        <v>583</v>
      </c>
      <c r="C181" s="17" t="n">
        <v>600</v>
      </c>
      <c r="D181" s="18" t="n">
        <f aca="false">D182</f>
        <v>200</v>
      </c>
      <c r="E181" s="18" t="n">
        <f aca="false">E182</f>
        <v>30</v>
      </c>
      <c r="F181" s="18" t="n">
        <f aca="false">F182</f>
        <v>50</v>
      </c>
    </row>
    <row r="182" customFormat="false" ht="15" hidden="false" customHeight="false" outlineLevel="0" collapsed="false">
      <c r="A182" s="21" t="s">
        <v>139</v>
      </c>
      <c r="B182" s="20" t="s">
        <v>583</v>
      </c>
      <c r="C182" s="17" t="n">
        <v>610</v>
      </c>
      <c r="D182" s="18" t="n">
        <f aca="false">Прил_3!F815+Прил_3!F923</f>
        <v>200</v>
      </c>
      <c r="E182" s="18" t="n">
        <f aca="false">Прил_3!G815+Прил_3!G923</f>
        <v>30</v>
      </c>
      <c r="F182" s="18" t="n">
        <f aca="false">Прил_3!H815+Прил_3!H923</f>
        <v>50</v>
      </c>
    </row>
    <row r="183" customFormat="false" ht="75" hidden="false" customHeight="false" outlineLevel="0" collapsed="false">
      <c r="A183" s="22" t="s">
        <v>522</v>
      </c>
      <c r="B183" s="20" t="s">
        <v>523</v>
      </c>
      <c r="C183" s="24"/>
      <c r="D183" s="18" t="n">
        <f aca="false">D184</f>
        <v>640</v>
      </c>
      <c r="E183" s="18" t="n">
        <f aca="false">E184</f>
        <v>820</v>
      </c>
      <c r="F183" s="18" t="n">
        <f aca="false">F184</f>
        <v>680</v>
      </c>
    </row>
    <row r="184" customFormat="false" ht="30" hidden="false" customHeight="false" outlineLevel="0" collapsed="false">
      <c r="A184" s="21" t="s">
        <v>137</v>
      </c>
      <c r="B184" s="20" t="s">
        <v>523</v>
      </c>
      <c r="C184" s="17" t="s">
        <v>138</v>
      </c>
      <c r="D184" s="18" t="n">
        <f aca="false">D185</f>
        <v>640</v>
      </c>
      <c r="E184" s="18" t="n">
        <f aca="false">E185</f>
        <v>820</v>
      </c>
      <c r="F184" s="18" t="n">
        <f aca="false">F185</f>
        <v>680</v>
      </c>
    </row>
    <row r="185" customFormat="false" ht="15" hidden="false" customHeight="false" outlineLevel="0" collapsed="false">
      <c r="A185" s="21" t="s">
        <v>139</v>
      </c>
      <c r="B185" s="20" t="s">
        <v>523</v>
      </c>
      <c r="C185" s="17" t="s">
        <v>140</v>
      </c>
      <c r="D185" s="18" t="n">
        <f aca="false">Прил_3!F742+Прил_3!F669</f>
        <v>640</v>
      </c>
      <c r="E185" s="18" t="n">
        <f aca="false">Прил_3!G742+Прил_3!G669</f>
        <v>820</v>
      </c>
      <c r="F185" s="18" t="n">
        <f aca="false">Прил_3!H742+Прил_3!H669</f>
        <v>680</v>
      </c>
    </row>
    <row r="186" customFormat="false" ht="15" hidden="false" customHeight="false" outlineLevel="0" collapsed="false">
      <c r="A186" s="19" t="s">
        <v>603</v>
      </c>
      <c r="B186" s="20" t="s">
        <v>604</v>
      </c>
      <c r="C186" s="24"/>
      <c r="D186" s="18" t="n">
        <f aca="false">D187</f>
        <v>6548</v>
      </c>
      <c r="E186" s="18" t="n">
        <f aca="false">E187</f>
        <v>6548</v>
      </c>
      <c r="F186" s="18" t="n">
        <f aca="false">F187</f>
        <v>6548</v>
      </c>
    </row>
    <row r="187" customFormat="false" ht="30" hidden="false" customHeight="false" outlineLevel="0" collapsed="false">
      <c r="A187" s="22" t="s">
        <v>605</v>
      </c>
      <c r="B187" s="20" t="s">
        <v>606</v>
      </c>
      <c r="C187" s="24"/>
      <c r="D187" s="18" t="n">
        <f aca="false">D188</f>
        <v>6548</v>
      </c>
      <c r="E187" s="18" t="n">
        <f aca="false">E188</f>
        <v>6548</v>
      </c>
      <c r="F187" s="18" t="n">
        <f aca="false">F188</f>
        <v>6548</v>
      </c>
    </row>
    <row r="188" customFormat="false" ht="15" hidden="false" customHeight="false" outlineLevel="0" collapsed="false">
      <c r="A188" s="22" t="s">
        <v>607</v>
      </c>
      <c r="B188" s="20" t="s">
        <v>608</v>
      </c>
      <c r="C188" s="24"/>
      <c r="D188" s="18" t="n">
        <f aca="false">D189+D193+D191</f>
        <v>6548</v>
      </c>
      <c r="E188" s="18" t="n">
        <f aca="false">E189+E193</f>
        <v>6548</v>
      </c>
      <c r="F188" s="18" t="n">
        <f aca="false">F189+F193</f>
        <v>6548</v>
      </c>
    </row>
    <row r="189" customFormat="false" ht="15" hidden="false" customHeight="false" outlineLevel="0" collapsed="false">
      <c r="A189" s="21" t="s">
        <v>41</v>
      </c>
      <c r="B189" s="20" t="s">
        <v>608</v>
      </c>
      <c r="C189" s="17" t="s">
        <v>42</v>
      </c>
      <c r="D189" s="18" t="n">
        <f aca="false">D190</f>
        <v>4923</v>
      </c>
      <c r="E189" s="18" t="n">
        <f aca="false">E190</f>
        <v>6148</v>
      </c>
      <c r="F189" s="18" t="n">
        <f aca="false">F190</f>
        <v>6148</v>
      </c>
    </row>
    <row r="190" customFormat="false" ht="15" hidden="false" customHeight="false" outlineLevel="0" collapsed="false">
      <c r="A190" s="21" t="s">
        <v>43</v>
      </c>
      <c r="B190" s="20" t="s">
        <v>608</v>
      </c>
      <c r="C190" s="17" t="s">
        <v>44</v>
      </c>
      <c r="D190" s="18" t="n">
        <f aca="false">Прил_3!F884</f>
        <v>4923</v>
      </c>
      <c r="E190" s="18" t="n">
        <f aca="false">Прил_3!G884</f>
        <v>6148</v>
      </c>
      <c r="F190" s="18" t="n">
        <f aca="false">Прил_3!H884</f>
        <v>6148</v>
      </c>
    </row>
    <row r="191" customFormat="false" ht="15" hidden="false" customHeight="false" outlineLevel="0" collapsed="false">
      <c r="A191" s="25" t="s">
        <v>166</v>
      </c>
      <c r="B191" s="20" t="s">
        <v>608</v>
      </c>
      <c r="C191" s="17" t="s">
        <v>167</v>
      </c>
      <c r="D191" s="18" t="n">
        <f aca="false">D192</f>
        <v>200</v>
      </c>
      <c r="E191" s="18" t="n">
        <f aca="false">E192</f>
        <v>0</v>
      </c>
      <c r="F191" s="18" t="n">
        <f aca="false">F192</f>
        <v>0</v>
      </c>
    </row>
    <row r="192" customFormat="false" ht="15" hidden="false" customHeight="false" outlineLevel="0" collapsed="false">
      <c r="A192" s="28" t="s">
        <v>168</v>
      </c>
      <c r="B192" s="20" t="s">
        <v>608</v>
      </c>
      <c r="C192" s="17" t="s">
        <v>169</v>
      </c>
      <c r="D192" s="18" t="n">
        <f aca="false">Прил_3!F886</f>
        <v>200</v>
      </c>
      <c r="E192" s="18" t="n">
        <f aca="false">Прил_3!G886</f>
        <v>0</v>
      </c>
      <c r="F192" s="18" t="n">
        <f aca="false">Прил_3!H886</f>
        <v>0</v>
      </c>
    </row>
    <row r="193" customFormat="false" ht="30" hidden="false" customHeight="false" outlineLevel="0" collapsed="false">
      <c r="A193" s="21" t="s">
        <v>137</v>
      </c>
      <c r="B193" s="20" t="s">
        <v>608</v>
      </c>
      <c r="C193" s="17" t="s">
        <v>138</v>
      </c>
      <c r="D193" s="18" t="n">
        <f aca="false">D194</f>
        <v>1425</v>
      </c>
      <c r="E193" s="18" t="n">
        <f aca="false">E194</f>
        <v>400</v>
      </c>
      <c r="F193" s="18" t="n">
        <f aca="false">F194</f>
        <v>400</v>
      </c>
    </row>
    <row r="194" customFormat="false" ht="15" hidden="false" customHeight="false" outlineLevel="0" collapsed="false">
      <c r="A194" s="21" t="s">
        <v>139</v>
      </c>
      <c r="B194" s="20" t="s">
        <v>608</v>
      </c>
      <c r="C194" s="17" t="s">
        <v>140</v>
      </c>
      <c r="D194" s="18" t="n">
        <f aca="false">Прил_3!F888</f>
        <v>1425</v>
      </c>
      <c r="E194" s="18" t="n">
        <f aca="false">Прил_3!G888</f>
        <v>400</v>
      </c>
      <c r="F194" s="18" t="n">
        <f aca="false">Прил_3!H888</f>
        <v>400</v>
      </c>
    </row>
    <row r="195" customFormat="false" ht="15.6" hidden="false" customHeight="false" outlineLevel="0" collapsed="false">
      <c r="A195" s="72" t="s">
        <v>700</v>
      </c>
      <c r="B195" s="56" t="s">
        <v>701</v>
      </c>
      <c r="C195" s="71"/>
      <c r="D195" s="74" t="n">
        <f aca="false">D196+D206</f>
        <v>67220</v>
      </c>
      <c r="E195" s="74" t="n">
        <f aca="false">E196+E206</f>
        <v>64694</v>
      </c>
      <c r="F195" s="74" t="n">
        <f aca="false">F196+F206</f>
        <v>69896</v>
      </c>
    </row>
    <row r="196" customFormat="false" ht="15" hidden="false" customHeight="false" outlineLevel="0" collapsed="false">
      <c r="A196" s="19" t="s">
        <v>702</v>
      </c>
      <c r="B196" s="20" t="s">
        <v>703</v>
      </c>
      <c r="C196" s="24"/>
      <c r="D196" s="18" t="n">
        <f aca="false">D197</f>
        <v>10310.2</v>
      </c>
      <c r="E196" s="18" t="n">
        <f aca="false">E197</f>
        <v>10535</v>
      </c>
      <c r="F196" s="18" t="n">
        <f aca="false">F197</f>
        <v>11344</v>
      </c>
    </row>
    <row r="197" customFormat="false" ht="30" hidden="false" customHeight="false" outlineLevel="0" collapsed="false">
      <c r="A197" s="19" t="s">
        <v>704</v>
      </c>
      <c r="B197" s="20" t="s">
        <v>705</v>
      </c>
      <c r="C197" s="24"/>
      <c r="D197" s="18" t="n">
        <f aca="false">D198+D203</f>
        <v>10310.2</v>
      </c>
      <c r="E197" s="18" t="n">
        <f aca="false">E198+E203</f>
        <v>10535</v>
      </c>
      <c r="F197" s="18" t="n">
        <f aca="false">F198+F203</f>
        <v>11344</v>
      </c>
    </row>
    <row r="198" customFormat="false" ht="30" hidden="false" customHeight="false" outlineLevel="0" collapsed="false">
      <c r="A198" s="22" t="s">
        <v>706</v>
      </c>
      <c r="B198" s="20" t="s">
        <v>707</v>
      </c>
      <c r="C198" s="24"/>
      <c r="D198" s="18" t="n">
        <f aca="false">D199+D201</f>
        <v>2496.9</v>
      </c>
      <c r="E198" s="18" t="n">
        <f aca="false">E199+E201</f>
        <v>2600</v>
      </c>
      <c r="F198" s="18" t="n">
        <f aca="false">F199+F201</f>
        <v>3188</v>
      </c>
    </row>
    <row r="199" customFormat="false" ht="15" hidden="false" customHeight="false" outlineLevel="0" collapsed="false">
      <c r="A199" s="21" t="s">
        <v>41</v>
      </c>
      <c r="B199" s="20" t="s">
        <v>707</v>
      </c>
      <c r="C199" s="17" t="s">
        <v>42</v>
      </c>
      <c r="D199" s="18" t="n">
        <f aca="false">D200</f>
        <v>426</v>
      </c>
      <c r="E199" s="18" t="n">
        <f aca="false">E200</f>
        <v>500</v>
      </c>
      <c r="F199" s="18" t="n">
        <f aca="false">F200</f>
        <v>544</v>
      </c>
    </row>
    <row r="200" customFormat="false" ht="15" hidden="false" customHeight="false" outlineLevel="0" collapsed="false">
      <c r="A200" s="21" t="s">
        <v>43</v>
      </c>
      <c r="B200" s="20" t="s">
        <v>707</v>
      </c>
      <c r="C200" s="17" t="s">
        <v>44</v>
      </c>
      <c r="D200" s="18" t="n">
        <f aca="false">Прил_3!F1047</f>
        <v>426</v>
      </c>
      <c r="E200" s="18" t="n">
        <f aca="false">Прил_3!G1047</f>
        <v>500</v>
      </c>
      <c r="F200" s="18" t="n">
        <f aca="false">Прил_3!H1047</f>
        <v>544</v>
      </c>
    </row>
    <row r="201" customFormat="false" ht="30" hidden="false" customHeight="false" outlineLevel="0" collapsed="false">
      <c r="A201" s="21" t="s">
        <v>137</v>
      </c>
      <c r="B201" s="20" t="s">
        <v>707</v>
      </c>
      <c r="C201" s="17" t="s">
        <v>138</v>
      </c>
      <c r="D201" s="18" t="n">
        <f aca="false">D202</f>
        <v>2070.9</v>
      </c>
      <c r="E201" s="18" t="n">
        <f aca="false">E202</f>
        <v>2100</v>
      </c>
      <c r="F201" s="18" t="n">
        <f aca="false">F202</f>
        <v>2644</v>
      </c>
    </row>
    <row r="202" customFormat="false" ht="15" hidden="false" customHeight="false" outlineLevel="0" collapsed="false">
      <c r="A202" s="21" t="s">
        <v>139</v>
      </c>
      <c r="B202" s="20" t="s">
        <v>707</v>
      </c>
      <c r="C202" s="17" t="s">
        <v>140</v>
      </c>
      <c r="D202" s="18" t="n">
        <f aca="false">Прил_3!F1049</f>
        <v>2070.9</v>
      </c>
      <c r="E202" s="18" t="n">
        <f aca="false">Прил_3!G1049</f>
        <v>2100</v>
      </c>
      <c r="F202" s="18" t="n">
        <f aca="false">Прил_3!H1049</f>
        <v>2644</v>
      </c>
    </row>
    <row r="203" customFormat="false" ht="30" hidden="false" customHeight="false" outlineLevel="0" collapsed="false">
      <c r="A203" s="21" t="s">
        <v>708</v>
      </c>
      <c r="B203" s="20" t="s">
        <v>709</v>
      </c>
      <c r="C203" s="17"/>
      <c r="D203" s="18" t="n">
        <f aca="false">D204</f>
        <v>7813.3</v>
      </c>
      <c r="E203" s="18" t="n">
        <f aca="false">E204</f>
        <v>7935</v>
      </c>
      <c r="F203" s="18" t="n">
        <f aca="false">F204</f>
        <v>8156</v>
      </c>
    </row>
    <row r="204" customFormat="false" ht="30" hidden="false" customHeight="false" outlineLevel="0" collapsed="false">
      <c r="A204" s="21" t="s">
        <v>137</v>
      </c>
      <c r="B204" s="20" t="s">
        <v>709</v>
      </c>
      <c r="C204" s="17" t="s">
        <v>138</v>
      </c>
      <c r="D204" s="18" t="n">
        <f aca="false">D205</f>
        <v>7813.3</v>
      </c>
      <c r="E204" s="18" t="n">
        <f aca="false">E205</f>
        <v>7935</v>
      </c>
      <c r="F204" s="18" t="n">
        <f aca="false">F205</f>
        <v>8156</v>
      </c>
    </row>
    <row r="205" customFormat="false" ht="15" hidden="false" customHeight="false" outlineLevel="0" collapsed="false">
      <c r="A205" s="21" t="s">
        <v>139</v>
      </c>
      <c r="B205" s="20" t="s">
        <v>709</v>
      </c>
      <c r="C205" s="17" t="s">
        <v>140</v>
      </c>
      <c r="D205" s="18" t="n">
        <f aca="false">Прил_3!F1052</f>
        <v>7813.3</v>
      </c>
      <c r="E205" s="18" t="n">
        <f aca="false">Прил_3!G1052</f>
        <v>7935</v>
      </c>
      <c r="F205" s="18" t="n">
        <f aca="false">Прил_3!H1052</f>
        <v>8156</v>
      </c>
    </row>
    <row r="206" customFormat="false" ht="15" hidden="false" customHeight="false" outlineLevel="0" collapsed="false">
      <c r="A206" s="19" t="s">
        <v>711</v>
      </c>
      <c r="B206" s="20" t="s">
        <v>712</v>
      </c>
      <c r="C206" s="24"/>
      <c r="D206" s="38" t="n">
        <f aca="false">D207</f>
        <v>56909.8</v>
      </c>
      <c r="E206" s="38" t="n">
        <f aca="false">E207</f>
        <v>54159</v>
      </c>
      <c r="F206" s="38" t="n">
        <f aca="false">F207</f>
        <v>58552</v>
      </c>
    </row>
    <row r="207" customFormat="false" ht="15" hidden="false" customHeight="false" outlineLevel="0" collapsed="false">
      <c r="A207" s="19" t="s">
        <v>713</v>
      </c>
      <c r="B207" s="20" t="s">
        <v>714</v>
      </c>
      <c r="C207" s="24"/>
      <c r="D207" s="38" t="n">
        <f aca="false">D208+D211</f>
        <v>56909.8</v>
      </c>
      <c r="E207" s="38" t="n">
        <f aca="false">E208+E211</f>
        <v>54159</v>
      </c>
      <c r="F207" s="38" t="n">
        <f aca="false">F208+F211</f>
        <v>58552</v>
      </c>
    </row>
    <row r="208" customFormat="false" ht="15" hidden="false" customHeight="false" outlineLevel="0" collapsed="false">
      <c r="A208" s="22" t="s">
        <v>715</v>
      </c>
      <c r="B208" s="20" t="s">
        <v>716</v>
      </c>
      <c r="C208" s="24"/>
      <c r="D208" s="38" t="n">
        <f aca="false">D209</f>
        <v>0</v>
      </c>
      <c r="E208" s="38" t="n">
        <f aca="false">E209</f>
        <v>500</v>
      </c>
      <c r="F208" s="38" t="n">
        <f aca="false">F209</f>
        <v>800</v>
      </c>
    </row>
    <row r="209" customFormat="false" ht="30" hidden="false" customHeight="false" outlineLevel="0" collapsed="false">
      <c r="A209" s="21" t="s">
        <v>137</v>
      </c>
      <c r="B209" s="20" t="s">
        <v>716</v>
      </c>
      <c r="C209" s="17" t="n">
        <v>600</v>
      </c>
      <c r="D209" s="38" t="n">
        <f aca="false">D210</f>
        <v>0</v>
      </c>
      <c r="E209" s="38" t="n">
        <f aca="false">E210</f>
        <v>500</v>
      </c>
      <c r="F209" s="38" t="n">
        <f aca="false">F210</f>
        <v>800</v>
      </c>
    </row>
    <row r="210" customFormat="false" ht="15" hidden="false" customHeight="false" outlineLevel="0" collapsed="false">
      <c r="A210" s="21" t="s">
        <v>139</v>
      </c>
      <c r="B210" s="20" t="s">
        <v>716</v>
      </c>
      <c r="C210" s="17" t="n">
        <v>610</v>
      </c>
      <c r="D210" s="38" t="n">
        <f aca="false">Прил_3!F1065</f>
        <v>0</v>
      </c>
      <c r="E210" s="38" t="n">
        <f aca="false">Прил_3!G1065</f>
        <v>500</v>
      </c>
      <c r="F210" s="38" t="n">
        <f aca="false">Прил_3!H1065</f>
        <v>800</v>
      </c>
    </row>
    <row r="211" customFormat="false" ht="30" hidden="false" customHeight="false" outlineLevel="0" collapsed="false">
      <c r="A211" s="22" t="s">
        <v>717</v>
      </c>
      <c r="B211" s="20" t="s">
        <v>718</v>
      </c>
      <c r="C211" s="17"/>
      <c r="D211" s="38" t="n">
        <f aca="false">D212</f>
        <v>56909.8</v>
      </c>
      <c r="E211" s="38" t="n">
        <f aca="false">E212</f>
        <v>53659</v>
      </c>
      <c r="F211" s="38" t="n">
        <f aca="false">F212</f>
        <v>57752</v>
      </c>
    </row>
    <row r="212" customFormat="false" ht="30" hidden="false" customHeight="false" outlineLevel="0" collapsed="false">
      <c r="A212" s="21" t="s">
        <v>137</v>
      </c>
      <c r="B212" s="20" t="s">
        <v>718</v>
      </c>
      <c r="C212" s="17" t="n">
        <v>600</v>
      </c>
      <c r="D212" s="38" t="n">
        <f aca="false">D213</f>
        <v>56909.8</v>
      </c>
      <c r="E212" s="38" t="n">
        <f aca="false">E213</f>
        <v>53659</v>
      </c>
      <c r="F212" s="38" t="n">
        <f aca="false">F213</f>
        <v>57752</v>
      </c>
    </row>
    <row r="213" customFormat="false" ht="15" hidden="false" customHeight="false" outlineLevel="0" collapsed="false">
      <c r="A213" s="21" t="s">
        <v>139</v>
      </c>
      <c r="B213" s="20" t="s">
        <v>718</v>
      </c>
      <c r="C213" s="17" t="n">
        <v>610</v>
      </c>
      <c r="D213" s="38" t="n">
        <f aca="false">Прил_3!F1068</f>
        <v>56909.8</v>
      </c>
      <c r="E213" s="38" t="n">
        <f aca="false">Прил_3!G1068</f>
        <v>53659</v>
      </c>
      <c r="F213" s="38" t="n">
        <f aca="false">Прил_3!H1068</f>
        <v>57752</v>
      </c>
    </row>
    <row r="214" customFormat="false" ht="15.6" hidden="false" customHeight="false" outlineLevel="0" collapsed="false">
      <c r="A214" s="72" t="s">
        <v>261</v>
      </c>
      <c r="B214" s="56" t="s">
        <v>262</v>
      </c>
      <c r="C214" s="71"/>
      <c r="D214" s="74" t="n">
        <f aca="false">D220+D215</f>
        <v>1165</v>
      </c>
      <c r="E214" s="74" t="n">
        <f aca="false">E220+E215</f>
        <v>1165</v>
      </c>
      <c r="F214" s="74" t="n">
        <f aca="false">F220+F215</f>
        <v>915</v>
      </c>
    </row>
    <row r="215" customFormat="false" ht="15" hidden="false" customHeight="false" outlineLevel="0" collapsed="false">
      <c r="A215" s="37" t="s">
        <v>263</v>
      </c>
      <c r="B215" s="20" t="s">
        <v>264</v>
      </c>
      <c r="C215" s="24"/>
      <c r="D215" s="38" t="n">
        <f aca="false">D216</f>
        <v>250</v>
      </c>
      <c r="E215" s="38" t="n">
        <f aca="false">E216</f>
        <v>250</v>
      </c>
      <c r="F215" s="38" t="n">
        <f aca="false">F216</f>
        <v>0</v>
      </c>
    </row>
    <row r="216" customFormat="false" ht="45" hidden="false" customHeight="false" outlineLevel="0" collapsed="false">
      <c r="A216" s="37" t="s">
        <v>265</v>
      </c>
      <c r="B216" s="20" t="s">
        <v>266</v>
      </c>
      <c r="C216" s="24"/>
      <c r="D216" s="38" t="n">
        <f aca="false">D217</f>
        <v>250</v>
      </c>
      <c r="E216" s="38" t="n">
        <f aca="false">E217</f>
        <v>250</v>
      </c>
      <c r="F216" s="38" t="n">
        <f aca="false">F217</f>
        <v>0</v>
      </c>
    </row>
    <row r="217" customFormat="false" ht="15" hidden="false" customHeight="false" outlineLevel="0" collapsed="false">
      <c r="A217" s="23" t="s">
        <v>267</v>
      </c>
      <c r="B217" s="20" t="s">
        <v>268</v>
      </c>
      <c r="C217" s="24"/>
      <c r="D217" s="38" t="n">
        <f aca="false">D218</f>
        <v>250</v>
      </c>
      <c r="E217" s="38" t="n">
        <f aca="false">E218</f>
        <v>250</v>
      </c>
      <c r="F217" s="38" t="n">
        <f aca="false">F218</f>
        <v>0</v>
      </c>
    </row>
    <row r="218" customFormat="false" ht="15" hidden="false" customHeight="false" outlineLevel="0" collapsed="false">
      <c r="A218" s="21" t="s">
        <v>41</v>
      </c>
      <c r="B218" s="20" t="s">
        <v>268</v>
      </c>
      <c r="C218" s="17" t="s">
        <v>42</v>
      </c>
      <c r="D218" s="18" t="n">
        <f aca="false">D219</f>
        <v>250</v>
      </c>
      <c r="E218" s="18" t="n">
        <f aca="false">E219</f>
        <v>250</v>
      </c>
      <c r="F218" s="18" t="n">
        <f aca="false">F219</f>
        <v>0</v>
      </c>
    </row>
    <row r="219" customFormat="false" ht="15" hidden="false" customHeight="false" outlineLevel="0" collapsed="false">
      <c r="A219" s="21" t="s">
        <v>43</v>
      </c>
      <c r="B219" s="20" t="s">
        <v>268</v>
      </c>
      <c r="C219" s="17" t="s">
        <v>44</v>
      </c>
      <c r="D219" s="18" t="n">
        <f aca="false">Прил_3!F307</f>
        <v>250</v>
      </c>
      <c r="E219" s="18" t="n">
        <f aca="false">Прил_3!G307</f>
        <v>250</v>
      </c>
      <c r="F219" s="18" t="n">
        <f aca="false">Прил_3!H307</f>
        <v>0</v>
      </c>
    </row>
    <row r="220" customFormat="false" ht="15" hidden="false" customHeight="false" outlineLevel="0" collapsed="false">
      <c r="A220" s="19" t="s">
        <v>269</v>
      </c>
      <c r="B220" s="20" t="s">
        <v>270</v>
      </c>
      <c r="C220" s="24"/>
      <c r="D220" s="18" t="n">
        <f aca="false">D221</f>
        <v>915</v>
      </c>
      <c r="E220" s="18" t="n">
        <f aca="false">E221</f>
        <v>915</v>
      </c>
      <c r="F220" s="18" t="n">
        <f aca="false">F221</f>
        <v>915</v>
      </c>
    </row>
    <row r="221" customFormat="false" ht="45" hidden="false" customHeight="false" outlineLevel="0" collapsed="false">
      <c r="A221" s="19" t="s">
        <v>271</v>
      </c>
      <c r="B221" s="20" t="s">
        <v>272</v>
      </c>
      <c r="C221" s="24"/>
      <c r="D221" s="18" t="n">
        <f aca="false">D222</f>
        <v>915</v>
      </c>
      <c r="E221" s="18" t="n">
        <f aca="false">E222</f>
        <v>915</v>
      </c>
      <c r="F221" s="18" t="n">
        <f aca="false">F222</f>
        <v>915</v>
      </c>
    </row>
    <row r="222" customFormat="false" ht="30" hidden="false" customHeight="false" outlineLevel="0" collapsed="false">
      <c r="A222" s="19" t="s">
        <v>273</v>
      </c>
      <c r="B222" s="20" t="s">
        <v>274</v>
      </c>
      <c r="C222" s="24"/>
      <c r="D222" s="18" t="n">
        <f aca="false">D223+D225</f>
        <v>915</v>
      </c>
      <c r="E222" s="18" t="n">
        <f aca="false">E223+E225</f>
        <v>915</v>
      </c>
      <c r="F222" s="18" t="n">
        <f aca="false">F223+F225</f>
        <v>915</v>
      </c>
    </row>
    <row r="223" customFormat="false" ht="45" hidden="false" customHeight="false" outlineLevel="0" collapsed="false">
      <c r="A223" s="21" t="s">
        <v>27</v>
      </c>
      <c r="B223" s="20" t="s">
        <v>274</v>
      </c>
      <c r="C223" s="17" t="s">
        <v>28</v>
      </c>
      <c r="D223" s="18" t="n">
        <f aca="false">D224</f>
        <v>259</v>
      </c>
      <c r="E223" s="18" t="n">
        <f aca="false">E224</f>
        <v>245.1</v>
      </c>
      <c r="F223" s="18" t="n">
        <f aca="false">F224</f>
        <v>245.1</v>
      </c>
    </row>
    <row r="224" customFormat="false" ht="15" hidden="false" customHeight="false" outlineLevel="0" collapsed="false">
      <c r="A224" s="21" t="s">
        <v>29</v>
      </c>
      <c r="B224" s="20" t="s">
        <v>274</v>
      </c>
      <c r="C224" s="17" t="s">
        <v>30</v>
      </c>
      <c r="D224" s="18" t="n">
        <f aca="false">Прил_3!F312</f>
        <v>259</v>
      </c>
      <c r="E224" s="18" t="n">
        <f aca="false">Прил_3!G312</f>
        <v>245.1</v>
      </c>
      <c r="F224" s="18" t="n">
        <f aca="false">Прил_3!H312</f>
        <v>245.1</v>
      </c>
    </row>
    <row r="225" customFormat="false" ht="15" hidden="false" customHeight="false" outlineLevel="0" collapsed="false">
      <c r="A225" s="21" t="s">
        <v>41</v>
      </c>
      <c r="B225" s="20" t="s">
        <v>274</v>
      </c>
      <c r="C225" s="17" t="s">
        <v>42</v>
      </c>
      <c r="D225" s="18" t="n">
        <f aca="false">D226</f>
        <v>656</v>
      </c>
      <c r="E225" s="18" t="n">
        <f aca="false">E226</f>
        <v>669.9</v>
      </c>
      <c r="F225" s="18" t="n">
        <f aca="false">F226</f>
        <v>669.9</v>
      </c>
    </row>
    <row r="226" customFormat="false" ht="15" hidden="false" customHeight="false" outlineLevel="0" collapsed="false">
      <c r="A226" s="21" t="s">
        <v>43</v>
      </c>
      <c r="B226" s="20" t="s">
        <v>274</v>
      </c>
      <c r="C226" s="17" t="s">
        <v>44</v>
      </c>
      <c r="D226" s="18" t="n">
        <f aca="false">Прил_3!F314</f>
        <v>656</v>
      </c>
      <c r="E226" s="18" t="n">
        <f aca="false">Прил_3!G314</f>
        <v>669.9</v>
      </c>
      <c r="F226" s="18" t="n">
        <f aca="false">Прил_3!H314</f>
        <v>669.9</v>
      </c>
    </row>
    <row r="227" customFormat="false" ht="15.6" hidden="false" customHeight="false" outlineLevel="0" collapsed="false">
      <c r="A227" s="72" t="s">
        <v>475</v>
      </c>
      <c r="B227" s="56" t="s">
        <v>476</v>
      </c>
      <c r="C227" s="71"/>
      <c r="D227" s="74" t="n">
        <f aca="false">D228+D239+D244</f>
        <v>1663</v>
      </c>
      <c r="E227" s="74" t="n">
        <f aca="false">E228+E239+E244</f>
        <v>1729</v>
      </c>
      <c r="F227" s="74" t="n">
        <f aca="false">F228+F239+F244</f>
        <v>2980</v>
      </c>
    </row>
    <row r="228" customFormat="false" ht="15" hidden="false" customHeight="false" outlineLevel="0" collapsed="false">
      <c r="A228" s="19" t="s">
        <v>477</v>
      </c>
      <c r="B228" s="20" t="s">
        <v>478</v>
      </c>
      <c r="C228" s="24"/>
      <c r="D228" s="38" t="n">
        <f aca="false">D229</f>
        <v>480</v>
      </c>
      <c r="E228" s="38" t="n">
        <f aca="false">E229</f>
        <v>546</v>
      </c>
      <c r="F228" s="38" t="n">
        <f aca="false">F229</f>
        <v>1120</v>
      </c>
    </row>
    <row r="229" customFormat="false" ht="30" hidden="false" customHeight="false" outlineLevel="0" collapsed="false">
      <c r="A229" s="23" t="s">
        <v>479</v>
      </c>
      <c r="B229" s="20" t="s">
        <v>480</v>
      </c>
      <c r="C229" s="24"/>
      <c r="D229" s="18" t="n">
        <f aca="false">D230+D235</f>
        <v>480</v>
      </c>
      <c r="E229" s="18" t="n">
        <f aca="false">E230+E235</f>
        <v>546</v>
      </c>
      <c r="F229" s="18" t="n">
        <f aca="false">F230+F235</f>
        <v>1120</v>
      </c>
    </row>
    <row r="230" customFormat="false" ht="15" hidden="false" customHeight="false" outlineLevel="0" collapsed="false">
      <c r="A230" s="27" t="s">
        <v>481</v>
      </c>
      <c r="B230" s="20" t="s">
        <v>482</v>
      </c>
      <c r="C230" s="24"/>
      <c r="D230" s="18" t="n">
        <f aca="false">D231+D233</f>
        <v>480</v>
      </c>
      <c r="E230" s="18" t="n">
        <f aca="false">E231+E233</f>
        <v>480</v>
      </c>
      <c r="F230" s="18" t="n">
        <f aca="false">F231+F233</f>
        <v>1050</v>
      </c>
    </row>
    <row r="231" customFormat="false" ht="15" hidden="false" customHeight="false" outlineLevel="0" collapsed="false">
      <c r="A231" s="21" t="s">
        <v>41</v>
      </c>
      <c r="B231" s="20" t="s">
        <v>482</v>
      </c>
      <c r="C231" s="17" t="s">
        <v>42</v>
      </c>
      <c r="D231" s="18" t="n">
        <f aca="false">D232</f>
        <v>433</v>
      </c>
      <c r="E231" s="18" t="n">
        <f aca="false">E232</f>
        <v>433</v>
      </c>
      <c r="F231" s="18" t="n">
        <f aca="false">F232</f>
        <v>645</v>
      </c>
    </row>
    <row r="232" customFormat="false" ht="15" hidden="false" customHeight="false" outlineLevel="0" collapsed="false">
      <c r="A232" s="21" t="s">
        <v>43</v>
      </c>
      <c r="B232" s="20" t="s">
        <v>482</v>
      </c>
      <c r="C232" s="17" t="s">
        <v>44</v>
      </c>
      <c r="D232" s="18" t="n">
        <f aca="false">Прил_3!F613</f>
        <v>433</v>
      </c>
      <c r="E232" s="18" t="n">
        <f aca="false">Прил_3!G613</f>
        <v>433</v>
      </c>
      <c r="F232" s="18" t="n">
        <f aca="false">Прил_3!H613</f>
        <v>645</v>
      </c>
    </row>
    <row r="233" customFormat="false" ht="30" hidden="false" customHeight="false" outlineLevel="0" collapsed="false">
      <c r="A233" s="21" t="s">
        <v>137</v>
      </c>
      <c r="B233" s="20" t="s">
        <v>482</v>
      </c>
      <c r="C233" s="17" t="s">
        <v>138</v>
      </c>
      <c r="D233" s="18" t="n">
        <f aca="false">D234</f>
        <v>47</v>
      </c>
      <c r="E233" s="18" t="n">
        <f aca="false">E234</f>
        <v>47</v>
      </c>
      <c r="F233" s="18" t="n">
        <f aca="false">F234</f>
        <v>405</v>
      </c>
    </row>
    <row r="234" customFormat="false" ht="15" hidden="false" customHeight="false" outlineLevel="0" collapsed="false">
      <c r="A234" s="21" t="s">
        <v>139</v>
      </c>
      <c r="B234" s="20" t="s">
        <v>482</v>
      </c>
      <c r="C234" s="17" t="s">
        <v>140</v>
      </c>
      <c r="D234" s="18" t="n">
        <f aca="false">Прил_3!F615</f>
        <v>47</v>
      </c>
      <c r="E234" s="18" t="n">
        <f aca="false">Прил_3!G615</f>
        <v>47</v>
      </c>
      <c r="F234" s="18" t="n">
        <f aca="false">Прил_3!H615</f>
        <v>405</v>
      </c>
    </row>
    <row r="235" customFormat="false" ht="15" hidden="false" customHeight="false" outlineLevel="0" collapsed="false">
      <c r="A235" s="23" t="s">
        <v>483</v>
      </c>
      <c r="B235" s="20" t="s">
        <v>484</v>
      </c>
      <c r="C235" s="24"/>
      <c r="D235" s="18" t="n">
        <f aca="false">D236</f>
        <v>0</v>
      </c>
      <c r="E235" s="18" t="n">
        <f aca="false">E236</f>
        <v>66</v>
      </c>
      <c r="F235" s="18" t="n">
        <f aca="false">F236</f>
        <v>70</v>
      </c>
    </row>
    <row r="236" customFormat="false" ht="15" hidden="false" customHeight="false" outlineLevel="0" collapsed="false">
      <c r="A236" s="27" t="s">
        <v>481</v>
      </c>
      <c r="B236" s="20" t="s">
        <v>485</v>
      </c>
      <c r="C236" s="24"/>
      <c r="D236" s="18" t="n">
        <f aca="false">D237</f>
        <v>0</v>
      </c>
      <c r="E236" s="18" t="n">
        <f aca="false">E237</f>
        <v>66</v>
      </c>
      <c r="F236" s="18" t="n">
        <f aca="false">F237</f>
        <v>70</v>
      </c>
    </row>
    <row r="237" customFormat="false" ht="15" hidden="false" customHeight="false" outlineLevel="0" collapsed="false">
      <c r="A237" s="21" t="s">
        <v>41</v>
      </c>
      <c r="B237" s="20" t="s">
        <v>485</v>
      </c>
      <c r="C237" s="17" t="s">
        <v>42</v>
      </c>
      <c r="D237" s="18" t="n">
        <f aca="false">D238</f>
        <v>0</v>
      </c>
      <c r="E237" s="18" t="n">
        <f aca="false">E238</f>
        <v>66</v>
      </c>
      <c r="F237" s="18" t="n">
        <f aca="false">F238</f>
        <v>70</v>
      </c>
    </row>
    <row r="238" customFormat="false" ht="15" hidden="false" customHeight="false" outlineLevel="0" collapsed="false">
      <c r="A238" s="21" t="s">
        <v>43</v>
      </c>
      <c r="B238" s="20" t="s">
        <v>485</v>
      </c>
      <c r="C238" s="17" t="s">
        <v>44</v>
      </c>
      <c r="D238" s="18" t="n">
        <f aca="false">Прил_3!F619</f>
        <v>0</v>
      </c>
      <c r="E238" s="18" t="n">
        <f aca="false">Прил_3!G619</f>
        <v>66</v>
      </c>
      <c r="F238" s="18" t="n">
        <f aca="false">Прил_3!H619</f>
        <v>70</v>
      </c>
    </row>
    <row r="239" customFormat="false" ht="15" hidden="false" customHeight="false" outlineLevel="0" collapsed="false">
      <c r="A239" s="19" t="s">
        <v>486</v>
      </c>
      <c r="B239" s="20" t="s">
        <v>487</v>
      </c>
      <c r="C239" s="24"/>
      <c r="D239" s="38" t="n">
        <f aca="false">D240</f>
        <v>633</v>
      </c>
      <c r="E239" s="38" t="n">
        <f aca="false">E240</f>
        <v>633</v>
      </c>
      <c r="F239" s="38" t="n">
        <f aca="false">F240</f>
        <v>1300</v>
      </c>
    </row>
    <row r="240" customFormat="false" ht="15" hidden="false" customHeight="false" outlineLevel="0" collapsed="false">
      <c r="A240" s="23" t="s">
        <v>488</v>
      </c>
      <c r="B240" s="20" t="s">
        <v>489</v>
      </c>
      <c r="C240" s="24"/>
      <c r="D240" s="38" t="n">
        <f aca="false">D241</f>
        <v>633</v>
      </c>
      <c r="E240" s="38" t="n">
        <f aca="false">E241</f>
        <v>633</v>
      </c>
      <c r="F240" s="38" t="n">
        <f aca="false">F241</f>
        <v>1300</v>
      </c>
    </row>
    <row r="241" customFormat="false" ht="30" hidden="false" customHeight="false" outlineLevel="0" collapsed="false">
      <c r="A241" s="23" t="s">
        <v>490</v>
      </c>
      <c r="B241" s="20" t="s">
        <v>491</v>
      </c>
      <c r="C241" s="24"/>
      <c r="D241" s="18" t="n">
        <f aca="false">D242</f>
        <v>633</v>
      </c>
      <c r="E241" s="18" t="n">
        <f aca="false">E242</f>
        <v>633</v>
      </c>
      <c r="F241" s="18" t="n">
        <f aca="false">F242</f>
        <v>1300</v>
      </c>
    </row>
    <row r="242" customFormat="false" ht="15" hidden="false" customHeight="false" outlineLevel="0" collapsed="false">
      <c r="A242" s="21" t="s">
        <v>41</v>
      </c>
      <c r="B242" s="20" t="s">
        <v>491</v>
      </c>
      <c r="C242" s="17" t="s">
        <v>42</v>
      </c>
      <c r="D242" s="18" t="n">
        <f aca="false">D243</f>
        <v>633</v>
      </c>
      <c r="E242" s="18" t="n">
        <f aca="false">E243</f>
        <v>633</v>
      </c>
      <c r="F242" s="18" t="n">
        <f aca="false">F243</f>
        <v>1300</v>
      </c>
    </row>
    <row r="243" customFormat="false" ht="15" hidden="false" customHeight="false" outlineLevel="0" collapsed="false">
      <c r="A243" s="21" t="s">
        <v>43</v>
      </c>
      <c r="B243" s="20" t="s">
        <v>491</v>
      </c>
      <c r="C243" s="17" t="s">
        <v>44</v>
      </c>
      <c r="D243" s="18" t="n">
        <f aca="false">Прил_3!F624</f>
        <v>633</v>
      </c>
      <c r="E243" s="18" t="n">
        <f aca="false">Прил_3!G624</f>
        <v>633</v>
      </c>
      <c r="F243" s="18" t="n">
        <f aca="false">Прил_3!H624</f>
        <v>1300</v>
      </c>
    </row>
    <row r="244" customFormat="false" ht="30" hidden="false" customHeight="false" outlineLevel="0" collapsed="false">
      <c r="A244" s="19" t="s">
        <v>492</v>
      </c>
      <c r="B244" s="20" t="s">
        <v>493</v>
      </c>
      <c r="C244" s="24"/>
      <c r="D244" s="38" t="n">
        <f aca="false">D245</f>
        <v>550</v>
      </c>
      <c r="E244" s="38" t="n">
        <f aca="false">E245</f>
        <v>550</v>
      </c>
      <c r="F244" s="38" t="n">
        <f aca="false">F245</f>
        <v>560</v>
      </c>
    </row>
    <row r="245" customFormat="false" ht="15" hidden="false" customHeight="false" outlineLevel="0" collapsed="false">
      <c r="A245" s="23" t="s">
        <v>494</v>
      </c>
      <c r="B245" s="20" t="s">
        <v>495</v>
      </c>
      <c r="C245" s="24"/>
      <c r="D245" s="38" t="n">
        <f aca="false">D249+D246</f>
        <v>550</v>
      </c>
      <c r="E245" s="38" t="n">
        <f aca="false">E249+E246</f>
        <v>550</v>
      </c>
      <c r="F245" s="38" t="n">
        <f aca="false">F249+F246</f>
        <v>560</v>
      </c>
    </row>
    <row r="246" customFormat="false" ht="30" hidden="false" customHeight="false" outlineLevel="0" collapsed="false">
      <c r="A246" s="23" t="s">
        <v>496</v>
      </c>
      <c r="B246" s="20" t="s">
        <v>497</v>
      </c>
      <c r="C246" s="24"/>
      <c r="D246" s="38" t="n">
        <f aca="false">D247</f>
        <v>500</v>
      </c>
      <c r="E246" s="38" t="n">
        <f aca="false">E247</f>
        <v>500</v>
      </c>
      <c r="F246" s="38" t="n">
        <f aca="false">F247</f>
        <v>500</v>
      </c>
    </row>
    <row r="247" customFormat="false" ht="30" hidden="false" customHeight="false" outlineLevel="0" collapsed="false">
      <c r="A247" s="21" t="s">
        <v>137</v>
      </c>
      <c r="B247" s="20" t="s">
        <v>497</v>
      </c>
      <c r="C247" s="24" t="n">
        <v>600</v>
      </c>
      <c r="D247" s="38" t="n">
        <f aca="false">D248</f>
        <v>500</v>
      </c>
      <c r="E247" s="38" t="n">
        <f aca="false">E248</f>
        <v>500</v>
      </c>
      <c r="F247" s="38" t="n">
        <f aca="false">F248</f>
        <v>500</v>
      </c>
    </row>
    <row r="248" customFormat="false" ht="15" hidden="false" customHeight="false" outlineLevel="0" collapsed="false">
      <c r="A248" s="21" t="s">
        <v>139</v>
      </c>
      <c r="B248" s="20" t="s">
        <v>497</v>
      </c>
      <c r="C248" s="24" t="n">
        <v>610</v>
      </c>
      <c r="D248" s="38" t="n">
        <f aca="false">Прил_3!F629</f>
        <v>500</v>
      </c>
      <c r="E248" s="38" t="n">
        <f aca="false">Прил_3!G629</f>
        <v>500</v>
      </c>
      <c r="F248" s="38" t="n">
        <f aca="false">Прил_3!H629</f>
        <v>500</v>
      </c>
    </row>
    <row r="249" customFormat="false" ht="30" hidden="false" customHeight="false" outlineLevel="0" collapsed="false">
      <c r="A249" s="23" t="s">
        <v>498</v>
      </c>
      <c r="B249" s="20" t="s">
        <v>499</v>
      </c>
      <c r="C249" s="24"/>
      <c r="D249" s="18" t="n">
        <f aca="false">D250</f>
        <v>50</v>
      </c>
      <c r="E249" s="18" t="n">
        <f aca="false">E250</f>
        <v>50</v>
      </c>
      <c r="F249" s="18" t="n">
        <f aca="false">F250</f>
        <v>60</v>
      </c>
    </row>
    <row r="250" customFormat="false" ht="15" hidden="false" customHeight="false" outlineLevel="0" collapsed="false">
      <c r="A250" s="21" t="s">
        <v>41</v>
      </c>
      <c r="B250" s="20" t="s">
        <v>499</v>
      </c>
      <c r="C250" s="17" t="s">
        <v>42</v>
      </c>
      <c r="D250" s="18" t="n">
        <f aca="false">D251</f>
        <v>50</v>
      </c>
      <c r="E250" s="18" t="n">
        <f aca="false">E251</f>
        <v>50</v>
      </c>
      <c r="F250" s="18" t="n">
        <f aca="false">F251</f>
        <v>60</v>
      </c>
    </row>
    <row r="251" customFormat="false" ht="15" hidden="false" customHeight="false" outlineLevel="0" collapsed="false">
      <c r="A251" s="21" t="s">
        <v>43</v>
      </c>
      <c r="B251" s="20" t="s">
        <v>499</v>
      </c>
      <c r="C251" s="17" t="s">
        <v>44</v>
      </c>
      <c r="D251" s="18" t="n">
        <f aca="false">Прил_3!F632</f>
        <v>50</v>
      </c>
      <c r="E251" s="18" t="n">
        <f aca="false">Прил_3!G632</f>
        <v>50</v>
      </c>
      <c r="F251" s="18" t="n">
        <f aca="false">Прил_3!H632</f>
        <v>60</v>
      </c>
    </row>
    <row r="252" customFormat="false" ht="31.2" hidden="false" customHeight="false" outlineLevel="0" collapsed="false">
      <c r="A252" s="72" t="s">
        <v>129</v>
      </c>
      <c r="B252" s="56" t="s">
        <v>130</v>
      </c>
      <c r="C252" s="71"/>
      <c r="D252" s="15" t="n">
        <f aca="false">D253+D299+D316+D321+D328+D339</f>
        <v>109086.1</v>
      </c>
      <c r="E252" s="15" t="n">
        <f aca="false">E253+E299+E316+E321+E328+E339</f>
        <v>111893.1</v>
      </c>
      <c r="F252" s="15" t="n">
        <f aca="false">F253+F299+F316+F321+F328+F339</f>
        <v>116945.6</v>
      </c>
    </row>
    <row r="253" customFormat="false" ht="15" hidden="false" customHeight="false" outlineLevel="0" collapsed="false">
      <c r="A253" s="19" t="s">
        <v>131</v>
      </c>
      <c r="B253" s="20" t="s">
        <v>132</v>
      </c>
      <c r="C253" s="24"/>
      <c r="D253" s="18" t="n">
        <f aca="false">D254+D265+D269+D273+D277+D281+D285</f>
        <v>63488.7</v>
      </c>
      <c r="E253" s="18" t="n">
        <f aca="false">E254+E265+E269+E273+E277+E281+E285</f>
        <v>66037.9</v>
      </c>
      <c r="F253" s="18" t="n">
        <f aca="false">F254+F265+F269+F273+F277+F281+F285</f>
        <v>69675.3</v>
      </c>
    </row>
    <row r="254" customFormat="false" ht="45" hidden="false" customHeight="false" outlineLevel="0" collapsed="false">
      <c r="A254" s="23" t="s">
        <v>229</v>
      </c>
      <c r="B254" s="20" t="s">
        <v>134</v>
      </c>
      <c r="C254" s="24"/>
      <c r="D254" s="18" t="n">
        <f aca="false">D255+D260</f>
        <v>41500</v>
      </c>
      <c r="E254" s="18" t="n">
        <f aca="false">E255+E260</f>
        <v>43000</v>
      </c>
      <c r="F254" s="18" t="n">
        <f aca="false">F255+F260</f>
        <v>45200</v>
      </c>
    </row>
    <row r="255" customFormat="false" ht="45" hidden="false" customHeight="false" outlineLevel="0" collapsed="false">
      <c r="A255" s="19" t="s">
        <v>230</v>
      </c>
      <c r="B255" s="20" t="s">
        <v>231</v>
      </c>
      <c r="C255" s="24"/>
      <c r="D255" s="18" t="n">
        <f aca="false">D256+D258</f>
        <v>3500</v>
      </c>
      <c r="E255" s="18" t="n">
        <f aca="false">E256+E258</f>
        <v>4500</v>
      </c>
      <c r="F255" s="18" t="n">
        <f aca="false">F256+F258</f>
        <v>5200</v>
      </c>
    </row>
    <row r="256" customFormat="false" ht="15" hidden="false" customHeight="false" outlineLevel="0" collapsed="false">
      <c r="A256" s="21" t="s">
        <v>41</v>
      </c>
      <c r="B256" s="20" t="s">
        <v>231</v>
      </c>
      <c r="C256" s="17" t="s">
        <v>42</v>
      </c>
      <c r="D256" s="18" t="n">
        <f aca="false">D257</f>
        <v>230</v>
      </c>
      <c r="E256" s="18" t="n">
        <f aca="false">E257</f>
        <v>230</v>
      </c>
      <c r="F256" s="18" t="n">
        <f aca="false">F257</f>
        <v>50</v>
      </c>
    </row>
    <row r="257" customFormat="false" ht="15" hidden="false" customHeight="false" outlineLevel="0" collapsed="false">
      <c r="A257" s="21" t="s">
        <v>43</v>
      </c>
      <c r="B257" s="20" t="s">
        <v>231</v>
      </c>
      <c r="C257" s="17" t="s">
        <v>44</v>
      </c>
      <c r="D257" s="18" t="n">
        <f aca="false">Прил_3!F266</f>
        <v>230</v>
      </c>
      <c r="E257" s="18" t="n">
        <f aca="false">Прил_3!G266</f>
        <v>230</v>
      </c>
      <c r="F257" s="18" t="n">
        <f aca="false">Прил_3!H266</f>
        <v>50</v>
      </c>
    </row>
    <row r="258" customFormat="false" ht="30" hidden="false" customHeight="false" outlineLevel="0" collapsed="false">
      <c r="A258" s="21" t="s">
        <v>137</v>
      </c>
      <c r="B258" s="20" t="s">
        <v>231</v>
      </c>
      <c r="C258" s="17" t="s">
        <v>138</v>
      </c>
      <c r="D258" s="18" t="n">
        <f aca="false">D259</f>
        <v>3270</v>
      </c>
      <c r="E258" s="18" t="n">
        <f aca="false">E259</f>
        <v>4270</v>
      </c>
      <c r="F258" s="18" t="n">
        <f aca="false">F259</f>
        <v>5150</v>
      </c>
    </row>
    <row r="259" customFormat="false" ht="15" hidden="false" customHeight="false" outlineLevel="0" collapsed="false">
      <c r="A259" s="21" t="s">
        <v>139</v>
      </c>
      <c r="B259" s="20" t="s">
        <v>231</v>
      </c>
      <c r="C259" s="17" t="s">
        <v>140</v>
      </c>
      <c r="D259" s="18" t="n">
        <f aca="false">Прил_3!F1074+Прил_3!F932+Прил_3!F675+Прил_3!F748+Прил_3!F821</f>
        <v>3270</v>
      </c>
      <c r="E259" s="18" t="n">
        <f aca="false">Прил_3!G1074+Прил_3!G932+Прил_3!G675+Прил_3!G748+Прил_3!G821</f>
        <v>4270</v>
      </c>
      <c r="F259" s="18" t="n">
        <f aca="false">Прил_3!H1074+Прил_3!H932+Прил_3!H675+Прил_3!H748+Прил_3!H821</f>
        <v>5150</v>
      </c>
    </row>
    <row r="260" customFormat="false" ht="15" hidden="false" customHeight="false" outlineLevel="0" collapsed="false">
      <c r="A260" s="21" t="s">
        <v>135</v>
      </c>
      <c r="B260" s="20" t="s">
        <v>136</v>
      </c>
      <c r="C260" s="17"/>
      <c r="D260" s="18" t="n">
        <f aca="false">D261+D263</f>
        <v>38000</v>
      </c>
      <c r="E260" s="18" t="n">
        <f aca="false">E261+E263</f>
        <v>38500</v>
      </c>
      <c r="F260" s="18" t="n">
        <f aca="false">F261+F263</f>
        <v>40000</v>
      </c>
    </row>
    <row r="261" customFormat="false" ht="15" hidden="false" customHeight="false" outlineLevel="0" collapsed="false">
      <c r="A261" s="21" t="s">
        <v>41</v>
      </c>
      <c r="B261" s="20" t="s">
        <v>136</v>
      </c>
      <c r="C261" s="17" t="s">
        <v>42</v>
      </c>
      <c r="D261" s="18" t="n">
        <f aca="false">D262</f>
        <v>1878.8</v>
      </c>
      <c r="E261" s="18" t="n">
        <f aca="false">E262</f>
        <v>1878.8</v>
      </c>
      <c r="F261" s="18" t="n">
        <f aca="false">F262</f>
        <v>1878.8</v>
      </c>
    </row>
    <row r="262" customFormat="false" ht="15" hidden="false" customHeight="false" outlineLevel="0" collapsed="false">
      <c r="A262" s="21" t="s">
        <v>43</v>
      </c>
      <c r="B262" s="20" t="s">
        <v>136</v>
      </c>
      <c r="C262" s="17" t="s">
        <v>44</v>
      </c>
      <c r="D262" s="18" t="n">
        <f aca="false">Прил_3!F269</f>
        <v>1878.8</v>
      </c>
      <c r="E262" s="18" t="n">
        <f aca="false">Прил_3!G269</f>
        <v>1878.8</v>
      </c>
      <c r="F262" s="18" t="n">
        <f aca="false">Прил_3!H269</f>
        <v>1878.8</v>
      </c>
    </row>
    <row r="263" customFormat="false" ht="30" hidden="false" customHeight="false" outlineLevel="0" collapsed="false">
      <c r="A263" s="21" t="s">
        <v>137</v>
      </c>
      <c r="B263" s="20" t="s">
        <v>136</v>
      </c>
      <c r="C263" s="17" t="s">
        <v>138</v>
      </c>
      <c r="D263" s="18" t="n">
        <f aca="false">D264</f>
        <v>36121.2</v>
      </c>
      <c r="E263" s="18" t="n">
        <f aca="false">E264</f>
        <v>36621.2</v>
      </c>
      <c r="F263" s="18" t="n">
        <f aca="false">F264</f>
        <v>38121.2</v>
      </c>
    </row>
    <row r="264" customFormat="false" ht="15" hidden="false" customHeight="false" outlineLevel="0" collapsed="false">
      <c r="A264" s="21" t="s">
        <v>139</v>
      </c>
      <c r="B264" s="20" t="s">
        <v>136</v>
      </c>
      <c r="C264" s="17" t="s">
        <v>140</v>
      </c>
      <c r="D264" s="18" t="n">
        <f aca="false">Прил_3!F935+Прил_3!F824+Прил_3!F678+Прил_3!F751+Прил_3!F133</f>
        <v>36121.2</v>
      </c>
      <c r="E264" s="18" t="n">
        <f aca="false">Прил_3!G935+Прил_3!G824+Прил_3!G678+Прил_3!G751+Прил_3!G133</f>
        <v>36621.2</v>
      </c>
      <c r="F264" s="18" t="n">
        <f aca="false">Прил_3!H935+Прил_3!H824+Прил_3!H678+Прил_3!H751+Прил_3!H133</f>
        <v>38121.2</v>
      </c>
    </row>
    <row r="265" customFormat="false" ht="30" hidden="false" customHeight="false" outlineLevel="0" collapsed="false">
      <c r="A265" s="23" t="s">
        <v>232</v>
      </c>
      <c r="B265" s="20" t="s">
        <v>233</v>
      </c>
      <c r="C265" s="24"/>
      <c r="D265" s="18" t="n">
        <f aca="false">D266</f>
        <v>110</v>
      </c>
      <c r="E265" s="18" t="n">
        <f aca="false">E266</f>
        <v>150</v>
      </c>
      <c r="F265" s="18" t="n">
        <f aca="false">F266</f>
        <v>270</v>
      </c>
    </row>
    <row r="266" customFormat="false" ht="30" hidden="false" customHeight="false" outlineLevel="0" collapsed="false">
      <c r="A266" s="35" t="s">
        <v>234</v>
      </c>
      <c r="B266" s="20" t="s">
        <v>235</v>
      </c>
      <c r="C266" s="73"/>
      <c r="D266" s="18" t="n">
        <f aca="false">D267</f>
        <v>110</v>
      </c>
      <c r="E266" s="18" t="n">
        <f aca="false">E267</f>
        <v>150</v>
      </c>
      <c r="F266" s="18" t="n">
        <f aca="false">F267</f>
        <v>270</v>
      </c>
    </row>
    <row r="267" customFormat="false" ht="15" hidden="false" customHeight="false" outlineLevel="0" collapsed="false">
      <c r="A267" s="21" t="s">
        <v>41</v>
      </c>
      <c r="B267" s="20" t="s">
        <v>235</v>
      </c>
      <c r="C267" s="17" t="s">
        <v>42</v>
      </c>
      <c r="D267" s="18" t="n">
        <f aca="false">D268</f>
        <v>110</v>
      </c>
      <c r="E267" s="18" t="n">
        <f aca="false">E268</f>
        <v>150</v>
      </c>
      <c r="F267" s="18" t="n">
        <f aca="false">F268</f>
        <v>270</v>
      </c>
    </row>
    <row r="268" customFormat="false" ht="15" hidden="false" customHeight="false" outlineLevel="0" collapsed="false">
      <c r="A268" s="21" t="s">
        <v>43</v>
      </c>
      <c r="B268" s="20" t="s">
        <v>235</v>
      </c>
      <c r="C268" s="17" t="s">
        <v>44</v>
      </c>
      <c r="D268" s="18" t="n">
        <f aca="false">Прил_3!F273</f>
        <v>110</v>
      </c>
      <c r="E268" s="18" t="n">
        <f aca="false">Прил_3!G273</f>
        <v>150</v>
      </c>
      <c r="F268" s="18" t="n">
        <f aca="false">Прил_3!H273</f>
        <v>270</v>
      </c>
    </row>
    <row r="269" customFormat="false" ht="45" hidden="false" customHeight="false" outlineLevel="0" collapsed="false">
      <c r="A269" s="33" t="s">
        <v>236</v>
      </c>
      <c r="B269" s="20" t="s">
        <v>237</v>
      </c>
      <c r="C269" s="17"/>
      <c r="D269" s="18" t="n">
        <f aca="false">D270</f>
        <v>150</v>
      </c>
      <c r="E269" s="18" t="n">
        <f aca="false">E270</f>
        <v>150</v>
      </c>
      <c r="F269" s="18" t="n">
        <f aca="false">F270</f>
        <v>150</v>
      </c>
    </row>
    <row r="270" customFormat="false" ht="30" hidden="false" customHeight="false" outlineLevel="0" collapsed="false">
      <c r="A270" s="19" t="s">
        <v>238</v>
      </c>
      <c r="B270" s="20" t="s">
        <v>239</v>
      </c>
      <c r="C270" s="17"/>
      <c r="D270" s="18" t="n">
        <f aca="false">D271</f>
        <v>150</v>
      </c>
      <c r="E270" s="18" t="n">
        <f aca="false">E271</f>
        <v>150</v>
      </c>
      <c r="F270" s="18" t="n">
        <f aca="false">F271</f>
        <v>150</v>
      </c>
    </row>
    <row r="271" customFormat="false" ht="15" hidden="false" customHeight="false" outlineLevel="0" collapsed="false">
      <c r="A271" s="21" t="s">
        <v>41</v>
      </c>
      <c r="B271" s="20" t="s">
        <v>239</v>
      </c>
      <c r="C271" s="17" t="n">
        <v>200</v>
      </c>
      <c r="D271" s="18" t="n">
        <f aca="false">D272</f>
        <v>150</v>
      </c>
      <c r="E271" s="18" t="n">
        <f aca="false">E272</f>
        <v>150</v>
      </c>
      <c r="F271" s="18" t="n">
        <f aca="false">F272</f>
        <v>150</v>
      </c>
    </row>
    <row r="272" customFormat="false" ht="15" hidden="false" customHeight="false" outlineLevel="0" collapsed="false">
      <c r="A272" s="21" t="s">
        <v>43</v>
      </c>
      <c r="B272" s="20" t="s">
        <v>239</v>
      </c>
      <c r="C272" s="17" t="n">
        <v>240</v>
      </c>
      <c r="D272" s="18" t="n">
        <f aca="false">Прил_3!F277</f>
        <v>150</v>
      </c>
      <c r="E272" s="18" t="n">
        <f aca="false">Прил_3!G277</f>
        <v>150</v>
      </c>
      <c r="F272" s="18" t="n">
        <f aca="false">Прил_3!H277</f>
        <v>150</v>
      </c>
    </row>
    <row r="273" customFormat="false" ht="30" hidden="false" customHeight="false" outlineLevel="0" collapsed="false">
      <c r="A273" s="23" t="s">
        <v>240</v>
      </c>
      <c r="B273" s="20" t="s">
        <v>241</v>
      </c>
      <c r="C273" s="17"/>
      <c r="D273" s="18" t="n">
        <f aca="false">D274</f>
        <v>7030</v>
      </c>
      <c r="E273" s="18" t="n">
        <f aca="false">E274</f>
        <v>7030</v>
      </c>
      <c r="F273" s="18" t="n">
        <f aca="false">F274</f>
        <v>7030</v>
      </c>
    </row>
    <row r="274" customFormat="false" ht="15" hidden="false" customHeight="false" outlineLevel="0" collapsed="false">
      <c r="A274" s="19" t="s">
        <v>242</v>
      </c>
      <c r="B274" s="20" t="s">
        <v>243</v>
      </c>
      <c r="C274" s="24"/>
      <c r="D274" s="18" t="n">
        <f aca="false">D275</f>
        <v>7030</v>
      </c>
      <c r="E274" s="18" t="n">
        <f aca="false">E275</f>
        <v>7030</v>
      </c>
      <c r="F274" s="18" t="n">
        <f aca="false">F275</f>
        <v>7030</v>
      </c>
    </row>
    <row r="275" customFormat="false" ht="15" hidden="false" customHeight="false" outlineLevel="0" collapsed="false">
      <c r="A275" s="21" t="s">
        <v>41</v>
      </c>
      <c r="B275" s="20" t="s">
        <v>243</v>
      </c>
      <c r="C275" s="17" t="s">
        <v>42</v>
      </c>
      <c r="D275" s="18" t="n">
        <f aca="false">D276</f>
        <v>7030</v>
      </c>
      <c r="E275" s="18" t="n">
        <f aca="false">E276</f>
        <v>7030</v>
      </c>
      <c r="F275" s="18" t="n">
        <f aca="false">F276</f>
        <v>7030</v>
      </c>
    </row>
    <row r="276" customFormat="false" ht="15" hidden="false" customHeight="false" outlineLevel="0" collapsed="false">
      <c r="A276" s="21" t="s">
        <v>43</v>
      </c>
      <c r="B276" s="20" t="s">
        <v>243</v>
      </c>
      <c r="C276" s="17" t="s">
        <v>44</v>
      </c>
      <c r="D276" s="18" t="n">
        <f aca="false">Прил_3!F281</f>
        <v>7030</v>
      </c>
      <c r="E276" s="18" t="n">
        <f aca="false">Прил_3!G281</f>
        <v>7030</v>
      </c>
      <c r="F276" s="18" t="n">
        <f aca="false">Прил_3!H281</f>
        <v>7030</v>
      </c>
    </row>
    <row r="277" customFormat="false" ht="75" hidden="false" customHeight="false" outlineLevel="0" collapsed="false">
      <c r="A277" s="23" t="s">
        <v>244</v>
      </c>
      <c r="B277" s="20" t="s">
        <v>245</v>
      </c>
      <c r="C277" s="24"/>
      <c r="D277" s="18" t="n">
        <f aca="false">D278</f>
        <v>50</v>
      </c>
      <c r="E277" s="18" t="n">
        <f aca="false">E278</f>
        <v>100</v>
      </c>
      <c r="F277" s="18" t="n">
        <f aca="false">F278</f>
        <v>100</v>
      </c>
    </row>
    <row r="278" customFormat="false" ht="60" hidden="false" customHeight="false" outlineLevel="0" collapsed="false">
      <c r="A278" s="32" t="s">
        <v>246</v>
      </c>
      <c r="B278" s="20" t="s">
        <v>247</v>
      </c>
      <c r="C278" s="24"/>
      <c r="D278" s="18" t="n">
        <f aca="false">D279</f>
        <v>50</v>
      </c>
      <c r="E278" s="18" t="n">
        <f aca="false">E279</f>
        <v>100</v>
      </c>
      <c r="F278" s="18" t="n">
        <f aca="false">F279</f>
        <v>100</v>
      </c>
    </row>
    <row r="279" customFormat="false" ht="15" hidden="false" customHeight="false" outlineLevel="0" collapsed="false">
      <c r="A279" s="21" t="s">
        <v>41</v>
      </c>
      <c r="B279" s="20" t="s">
        <v>247</v>
      </c>
      <c r="C279" s="17" t="s">
        <v>42</v>
      </c>
      <c r="D279" s="18" t="n">
        <f aca="false">D280</f>
        <v>50</v>
      </c>
      <c r="E279" s="18" t="n">
        <f aca="false">E280</f>
        <v>100</v>
      </c>
      <c r="F279" s="18" t="n">
        <f aca="false">F280</f>
        <v>100</v>
      </c>
    </row>
    <row r="280" customFormat="false" ht="15" hidden="false" customHeight="false" outlineLevel="0" collapsed="false">
      <c r="A280" s="21" t="s">
        <v>43</v>
      </c>
      <c r="B280" s="20" t="s">
        <v>247</v>
      </c>
      <c r="C280" s="17" t="s">
        <v>44</v>
      </c>
      <c r="D280" s="18" t="n">
        <f aca="false">Прил_3!F285</f>
        <v>50</v>
      </c>
      <c r="E280" s="18" t="n">
        <f aca="false">Прил_3!G285</f>
        <v>100</v>
      </c>
      <c r="F280" s="18" t="n">
        <f aca="false">Прил_3!H285</f>
        <v>100</v>
      </c>
    </row>
    <row r="281" customFormat="false" ht="60" hidden="false" customHeight="false" outlineLevel="0" collapsed="false">
      <c r="A281" s="21" t="s">
        <v>348</v>
      </c>
      <c r="B281" s="20" t="s">
        <v>349</v>
      </c>
      <c r="C281" s="17"/>
      <c r="D281" s="18" t="n">
        <f aca="false">D282</f>
        <v>676</v>
      </c>
      <c r="E281" s="18" t="n">
        <f aca="false">E282</f>
        <v>676</v>
      </c>
      <c r="F281" s="18" t="n">
        <f aca="false">F282</f>
        <v>676</v>
      </c>
    </row>
    <row r="282" customFormat="false" ht="45" hidden="false" customHeight="false" outlineLevel="0" collapsed="false">
      <c r="A282" s="21" t="s">
        <v>350</v>
      </c>
      <c r="B282" s="20" t="s">
        <v>351</v>
      </c>
      <c r="C282" s="17"/>
      <c r="D282" s="18" t="n">
        <f aca="false">D283</f>
        <v>676</v>
      </c>
      <c r="E282" s="18" t="n">
        <f aca="false">E283</f>
        <v>676</v>
      </c>
      <c r="F282" s="18" t="n">
        <f aca="false">F283</f>
        <v>676</v>
      </c>
    </row>
    <row r="283" customFormat="false" ht="15" hidden="false" customHeight="false" outlineLevel="0" collapsed="false">
      <c r="A283" s="21" t="s">
        <v>41</v>
      </c>
      <c r="B283" s="20" t="s">
        <v>351</v>
      </c>
      <c r="C283" s="17" t="s">
        <v>42</v>
      </c>
      <c r="D283" s="18" t="n">
        <f aca="false">D284</f>
        <v>676</v>
      </c>
      <c r="E283" s="18" t="n">
        <f aca="false">E284</f>
        <v>676</v>
      </c>
      <c r="F283" s="18" t="n">
        <f aca="false">F284</f>
        <v>676</v>
      </c>
    </row>
    <row r="284" customFormat="false" ht="15" hidden="false" customHeight="false" outlineLevel="0" collapsed="false">
      <c r="A284" s="21" t="s">
        <v>43</v>
      </c>
      <c r="B284" s="20" t="s">
        <v>351</v>
      </c>
      <c r="C284" s="17" t="s">
        <v>44</v>
      </c>
      <c r="D284" s="18" t="n">
        <f aca="false">Прил_3!F402</f>
        <v>676</v>
      </c>
      <c r="E284" s="18" t="n">
        <f aca="false">Прил_3!G402</f>
        <v>676</v>
      </c>
      <c r="F284" s="18" t="n">
        <f aca="false">Прил_3!H402</f>
        <v>676</v>
      </c>
    </row>
    <row r="285" customFormat="false" ht="15" hidden="false" customHeight="false" outlineLevel="0" collapsed="false">
      <c r="A285" s="23" t="s">
        <v>431</v>
      </c>
      <c r="B285" s="20" t="s">
        <v>432</v>
      </c>
      <c r="C285" s="24"/>
      <c r="D285" s="18" t="n">
        <f aca="false">D289+D292+D286</f>
        <v>13972.7</v>
      </c>
      <c r="E285" s="18" t="n">
        <f aca="false">E289+E292+E286</f>
        <v>14931.9</v>
      </c>
      <c r="F285" s="18" t="n">
        <f aca="false">F289+F292+F286</f>
        <v>16249.3</v>
      </c>
    </row>
    <row r="286" customFormat="false" ht="15" hidden="false" customHeight="false" outlineLevel="0" collapsed="false">
      <c r="A286" s="42" t="s">
        <v>433</v>
      </c>
      <c r="B286" s="20" t="s">
        <v>434</v>
      </c>
      <c r="C286" s="17"/>
      <c r="D286" s="18" t="n">
        <f aca="false">D287</f>
        <v>4938</v>
      </c>
      <c r="E286" s="18" t="n">
        <f aca="false">E287</f>
        <v>6310</v>
      </c>
      <c r="F286" s="18" t="n">
        <f aca="false">F287</f>
        <v>6310</v>
      </c>
    </row>
    <row r="287" customFormat="false" ht="15" hidden="false" customHeight="false" outlineLevel="0" collapsed="false">
      <c r="A287" s="21" t="s">
        <v>41</v>
      </c>
      <c r="B287" s="20" t="s">
        <v>434</v>
      </c>
      <c r="C287" s="17" t="s">
        <v>42</v>
      </c>
      <c r="D287" s="18" t="n">
        <f aca="false">D288</f>
        <v>4938</v>
      </c>
      <c r="E287" s="18" t="n">
        <f aca="false">E288</f>
        <v>6310</v>
      </c>
      <c r="F287" s="18" t="n">
        <f aca="false">F288</f>
        <v>6310</v>
      </c>
    </row>
    <row r="288" customFormat="false" ht="15" hidden="false" customHeight="false" outlineLevel="0" collapsed="false">
      <c r="A288" s="21" t="s">
        <v>43</v>
      </c>
      <c r="B288" s="20" t="s">
        <v>434</v>
      </c>
      <c r="C288" s="17" t="s">
        <v>44</v>
      </c>
      <c r="D288" s="18" t="n">
        <f aca="false">Прил_3!F515</f>
        <v>4938</v>
      </c>
      <c r="E288" s="18" t="n">
        <f aca="false">Прил_3!G515</f>
        <v>6310</v>
      </c>
      <c r="F288" s="18" t="n">
        <f aca="false">Прил_3!H515</f>
        <v>6310</v>
      </c>
    </row>
    <row r="289" customFormat="false" ht="15" hidden="false" customHeight="false" outlineLevel="0" collapsed="false">
      <c r="A289" s="43" t="s">
        <v>435</v>
      </c>
      <c r="B289" s="17" t="s">
        <v>436</v>
      </c>
      <c r="C289" s="17"/>
      <c r="D289" s="18" t="n">
        <f aca="false">D290</f>
        <v>0</v>
      </c>
      <c r="E289" s="18" t="n">
        <f aca="false">E290</f>
        <v>0</v>
      </c>
      <c r="F289" s="18" t="n">
        <f aca="false">F290</f>
        <v>1200</v>
      </c>
    </row>
    <row r="290" customFormat="false" ht="15" hidden="false" customHeight="false" outlineLevel="0" collapsed="false">
      <c r="A290" s="21" t="s">
        <v>41</v>
      </c>
      <c r="B290" s="17" t="s">
        <v>436</v>
      </c>
      <c r="C290" s="17" t="s">
        <v>42</v>
      </c>
      <c r="D290" s="18" t="n">
        <f aca="false">D291</f>
        <v>0</v>
      </c>
      <c r="E290" s="18" t="n">
        <f aca="false">E291</f>
        <v>0</v>
      </c>
      <c r="F290" s="18" t="n">
        <f aca="false">F291</f>
        <v>1200</v>
      </c>
    </row>
    <row r="291" customFormat="false" ht="15" hidden="false" customHeight="false" outlineLevel="0" collapsed="false">
      <c r="A291" s="21" t="s">
        <v>43</v>
      </c>
      <c r="B291" s="17" t="s">
        <v>436</v>
      </c>
      <c r="C291" s="17" t="s">
        <v>44</v>
      </c>
      <c r="D291" s="18" t="n">
        <f aca="false">Прил_3!F518</f>
        <v>0</v>
      </c>
      <c r="E291" s="18" t="n">
        <f aca="false">Прил_3!G518</f>
        <v>0</v>
      </c>
      <c r="F291" s="18" t="n">
        <f aca="false">Прил_3!H518</f>
        <v>1200</v>
      </c>
    </row>
    <row r="292" customFormat="false" ht="30" hidden="false" customHeight="false" outlineLevel="0" collapsed="false">
      <c r="A292" s="23" t="s">
        <v>464</v>
      </c>
      <c r="B292" s="44" t="s">
        <v>465</v>
      </c>
      <c r="C292" s="24"/>
      <c r="D292" s="18" t="n">
        <f aca="false">D293+D295+D297</f>
        <v>9034.7</v>
      </c>
      <c r="E292" s="18" t="n">
        <f aca="false">E293+E295+E297</f>
        <v>8621.9</v>
      </c>
      <c r="F292" s="18" t="n">
        <f aca="false">F293+F295+F297</f>
        <v>8739.3</v>
      </c>
    </row>
    <row r="293" customFormat="false" ht="45" hidden="false" customHeight="false" outlineLevel="0" collapsed="false">
      <c r="A293" s="25" t="s">
        <v>27</v>
      </c>
      <c r="B293" s="44" t="s">
        <v>465</v>
      </c>
      <c r="C293" s="17" t="s">
        <v>28</v>
      </c>
      <c r="D293" s="18" t="n">
        <f aca="false">D294</f>
        <v>8664.7</v>
      </c>
      <c r="E293" s="18" t="n">
        <f aca="false">E294</f>
        <v>8057.9</v>
      </c>
      <c r="F293" s="18" t="n">
        <f aca="false">F294</f>
        <v>8057.9</v>
      </c>
    </row>
    <row r="294" customFormat="false" ht="15" hidden="false" customHeight="false" outlineLevel="0" collapsed="false">
      <c r="A294" s="25" t="s">
        <v>121</v>
      </c>
      <c r="B294" s="44" t="s">
        <v>465</v>
      </c>
      <c r="C294" s="17" t="s">
        <v>122</v>
      </c>
      <c r="D294" s="18" t="n">
        <f aca="false">Прил_3!F581</f>
        <v>8664.7</v>
      </c>
      <c r="E294" s="18" t="n">
        <f aca="false">Прил_3!G581</f>
        <v>8057.9</v>
      </c>
      <c r="F294" s="18" t="n">
        <f aca="false">Прил_3!H581</f>
        <v>8057.9</v>
      </c>
    </row>
    <row r="295" customFormat="false" ht="15" hidden="false" customHeight="false" outlineLevel="0" collapsed="false">
      <c r="A295" s="21" t="s">
        <v>41</v>
      </c>
      <c r="B295" s="44" t="s">
        <v>465</v>
      </c>
      <c r="C295" s="17" t="s">
        <v>42</v>
      </c>
      <c r="D295" s="18" t="n">
        <f aca="false">D296</f>
        <v>369.6</v>
      </c>
      <c r="E295" s="18" t="n">
        <f aca="false">E296</f>
        <v>563.6</v>
      </c>
      <c r="F295" s="18" t="n">
        <f aca="false">F296</f>
        <v>681</v>
      </c>
    </row>
    <row r="296" customFormat="false" ht="15" hidden="false" customHeight="false" outlineLevel="0" collapsed="false">
      <c r="A296" s="21" t="s">
        <v>43</v>
      </c>
      <c r="B296" s="44" t="s">
        <v>465</v>
      </c>
      <c r="C296" s="17" t="s">
        <v>44</v>
      </c>
      <c r="D296" s="18" t="n">
        <f aca="false">Прил_3!F583</f>
        <v>369.6</v>
      </c>
      <c r="E296" s="18" t="n">
        <f aca="false">Прил_3!G583</f>
        <v>563.6</v>
      </c>
      <c r="F296" s="18" t="n">
        <f aca="false">Прил_3!H583</f>
        <v>681</v>
      </c>
    </row>
    <row r="297" customFormat="false" ht="15" hidden="false" customHeight="false" outlineLevel="0" collapsed="false">
      <c r="A297" s="21" t="s">
        <v>65</v>
      </c>
      <c r="B297" s="44" t="s">
        <v>465</v>
      </c>
      <c r="C297" s="17" t="s">
        <v>66</v>
      </c>
      <c r="D297" s="18" t="n">
        <f aca="false">D298</f>
        <v>0.4</v>
      </c>
      <c r="E297" s="18" t="n">
        <f aca="false">E298</f>
        <v>0.4</v>
      </c>
      <c r="F297" s="18" t="n">
        <f aca="false">F298</f>
        <v>0.4</v>
      </c>
    </row>
    <row r="298" customFormat="false" ht="15" hidden="false" customHeight="false" outlineLevel="0" collapsed="false">
      <c r="A298" s="25" t="s">
        <v>67</v>
      </c>
      <c r="B298" s="44" t="s">
        <v>465</v>
      </c>
      <c r="C298" s="17" t="s">
        <v>68</v>
      </c>
      <c r="D298" s="18" t="n">
        <f aca="false">Прил_3!F585</f>
        <v>0.4</v>
      </c>
      <c r="E298" s="18" t="n">
        <f aca="false">Прил_3!G585</f>
        <v>0.4</v>
      </c>
      <c r="F298" s="18" t="n">
        <f aca="false">Прил_3!H585</f>
        <v>0.4</v>
      </c>
    </row>
    <row r="299" customFormat="false" ht="30" hidden="false" customHeight="false" outlineLevel="0" collapsed="false">
      <c r="A299" s="19" t="s">
        <v>203</v>
      </c>
      <c r="B299" s="20" t="s">
        <v>204</v>
      </c>
      <c r="C299" s="24"/>
      <c r="D299" s="18" t="n">
        <f aca="false">D300+D312</f>
        <v>3766</v>
      </c>
      <c r="E299" s="18" t="n">
        <f aca="false">E300+E312</f>
        <v>3739</v>
      </c>
      <c r="F299" s="18" t="n">
        <f aca="false">F300+F312</f>
        <v>4620.1</v>
      </c>
    </row>
    <row r="300" customFormat="false" ht="30" hidden="false" customHeight="false" outlineLevel="0" collapsed="false">
      <c r="A300" s="23" t="s">
        <v>205</v>
      </c>
      <c r="B300" s="20" t="s">
        <v>206</v>
      </c>
      <c r="C300" s="24"/>
      <c r="D300" s="18" t="n">
        <f aca="false">D307+D301+D304</f>
        <v>3489.9</v>
      </c>
      <c r="E300" s="18" t="n">
        <f aca="false">E307+E301+E304</f>
        <v>2800.4</v>
      </c>
      <c r="F300" s="18" t="n">
        <f aca="false">F307+F301+F304</f>
        <v>3629.7</v>
      </c>
    </row>
    <row r="301" customFormat="false" ht="30" hidden="false" customHeight="false" outlineLevel="0" collapsed="false">
      <c r="A301" s="23" t="s">
        <v>207</v>
      </c>
      <c r="B301" s="20" t="s">
        <v>208</v>
      </c>
      <c r="C301" s="24"/>
      <c r="D301" s="18" t="n">
        <f aca="false">D302</f>
        <v>885</v>
      </c>
      <c r="E301" s="18" t="n">
        <f aca="false">E302</f>
        <v>1773.8</v>
      </c>
      <c r="F301" s="18" t="n">
        <f aca="false">F302</f>
        <v>2169.1</v>
      </c>
    </row>
    <row r="302" customFormat="false" ht="15" hidden="false" customHeight="false" outlineLevel="0" collapsed="false">
      <c r="A302" s="21" t="s">
        <v>41</v>
      </c>
      <c r="B302" s="20" t="s">
        <v>208</v>
      </c>
      <c r="C302" s="17" t="s">
        <v>42</v>
      </c>
      <c r="D302" s="18" t="n">
        <f aca="false">D303</f>
        <v>885</v>
      </c>
      <c r="E302" s="18" t="n">
        <f aca="false">E303</f>
        <v>1773.8</v>
      </c>
      <c r="F302" s="18" t="n">
        <f aca="false">F303</f>
        <v>2169.1</v>
      </c>
    </row>
    <row r="303" customFormat="false" ht="15" hidden="false" customHeight="false" outlineLevel="0" collapsed="false">
      <c r="A303" s="21" t="s">
        <v>43</v>
      </c>
      <c r="B303" s="20" t="s">
        <v>208</v>
      </c>
      <c r="C303" s="17" t="s">
        <v>44</v>
      </c>
      <c r="D303" s="18" t="n">
        <f aca="false">Прил_3!F231</f>
        <v>885</v>
      </c>
      <c r="E303" s="18" t="n">
        <f aca="false">Прил_3!G231</f>
        <v>1773.8</v>
      </c>
      <c r="F303" s="18" t="n">
        <f aca="false">Прил_3!H231</f>
        <v>2169.1</v>
      </c>
    </row>
    <row r="304" customFormat="false" ht="15" hidden="false" customHeight="false" outlineLevel="0" collapsed="false">
      <c r="A304" s="23" t="s">
        <v>556</v>
      </c>
      <c r="B304" s="20" t="s">
        <v>557</v>
      </c>
      <c r="C304" s="24"/>
      <c r="D304" s="18" t="n">
        <f aca="false">D305</f>
        <v>50</v>
      </c>
      <c r="E304" s="18" t="n">
        <f aca="false">E305</f>
        <v>50</v>
      </c>
      <c r="F304" s="18" t="n">
        <f aca="false">F305</f>
        <v>50</v>
      </c>
    </row>
    <row r="305" customFormat="false" ht="30" hidden="false" customHeight="false" outlineLevel="0" collapsed="false">
      <c r="A305" s="21" t="s">
        <v>137</v>
      </c>
      <c r="B305" s="20" t="s">
        <v>557</v>
      </c>
      <c r="C305" s="17" t="n">
        <v>600</v>
      </c>
      <c r="D305" s="18" t="n">
        <f aca="false">D306</f>
        <v>50</v>
      </c>
      <c r="E305" s="18" t="n">
        <f aca="false">E306</f>
        <v>50</v>
      </c>
      <c r="F305" s="18" t="n">
        <f aca="false">F306</f>
        <v>50</v>
      </c>
    </row>
    <row r="306" customFormat="false" ht="15" hidden="false" customHeight="false" outlineLevel="0" collapsed="false">
      <c r="A306" s="21" t="s">
        <v>139</v>
      </c>
      <c r="B306" s="20" t="s">
        <v>557</v>
      </c>
      <c r="C306" s="17" t="n">
        <v>610</v>
      </c>
      <c r="D306" s="18" t="n">
        <f aca="false">Прил_3!F756</f>
        <v>50</v>
      </c>
      <c r="E306" s="18" t="n">
        <f aca="false">Прил_3!G756</f>
        <v>50</v>
      </c>
      <c r="F306" s="18" t="n">
        <f aca="false">Прил_3!H756</f>
        <v>50</v>
      </c>
    </row>
    <row r="307" customFormat="false" ht="15" hidden="false" customHeight="false" outlineLevel="0" collapsed="false">
      <c r="A307" s="32" t="s">
        <v>209</v>
      </c>
      <c r="B307" s="20" t="s">
        <v>210</v>
      </c>
      <c r="C307" s="24"/>
      <c r="D307" s="18" t="n">
        <f aca="false">D308+D311</f>
        <v>2554.9</v>
      </c>
      <c r="E307" s="18" t="n">
        <f aca="false">E308+E311</f>
        <v>976.6</v>
      </c>
      <c r="F307" s="18" t="n">
        <f aca="false">F308+F311</f>
        <v>1410.6</v>
      </c>
    </row>
    <row r="308" customFormat="false" ht="15" hidden="false" customHeight="false" outlineLevel="0" collapsed="false">
      <c r="A308" s="21" t="s">
        <v>41</v>
      </c>
      <c r="B308" s="20" t="s">
        <v>210</v>
      </c>
      <c r="C308" s="17" t="s">
        <v>42</v>
      </c>
      <c r="D308" s="18" t="n">
        <f aca="false">D309</f>
        <v>2439.9</v>
      </c>
      <c r="E308" s="18" t="n">
        <f aca="false">E309</f>
        <v>976.6</v>
      </c>
      <c r="F308" s="18" t="n">
        <f aca="false">F309</f>
        <v>1410.6</v>
      </c>
    </row>
    <row r="309" customFormat="false" ht="15" hidden="false" customHeight="false" outlineLevel="0" collapsed="false">
      <c r="A309" s="21" t="s">
        <v>43</v>
      </c>
      <c r="B309" s="20" t="s">
        <v>210</v>
      </c>
      <c r="C309" s="17" t="s">
        <v>44</v>
      </c>
      <c r="D309" s="18" t="n">
        <f aca="false">Прил_3!F234</f>
        <v>2439.9</v>
      </c>
      <c r="E309" s="18" t="n">
        <f aca="false">Прил_3!G234</f>
        <v>976.6</v>
      </c>
      <c r="F309" s="18" t="n">
        <f aca="false">Прил_3!H234</f>
        <v>1410.6</v>
      </c>
    </row>
    <row r="310" customFormat="false" ht="15" hidden="false" customHeight="false" outlineLevel="0" collapsed="false">
      <c r="A310" s="21" t="s">
        <v>65</v>
      </c>
      <c r="B310" s="20" t="s">
        <v>210</v>
      </c>
      <c r="C310" s="17" t="s">
        <v>66</v>
      </c>
      <c r="D310" s="18" t="n">
        <f aca="false">D311</f>
        <v>115</v>
      </c>
      <c r="E310" s="18" t="n">
        <f aca="false">E311</f>
        <v>0</v>
      </c>
      <c r="F310" s="18" t="n">
        <f aca="false">F311</f>
        <v>0</v>
      </c>
    </row>
    <row r="311" customFormat="false" ht="15" hidden="false" customHeight="false" outlineLevel="0" collapsed="false">
      <c r="A311" s="25" t="s">
        <v>67</v>
      </c>
      <c r="B311" s="20" t="s">
        <v>210</v>
      </c>
      <c r="C311" s="17" t="s">
        <v>68</v>
      </c>
      <c r="D311" s="18" t="n">
        <f aca="false">Прил_3!F236</f>
        <v>115</v>
      </c>
      <c r="E311" s="18" t="n">
        <f aca="false">Прил_3!G236</f>
        <v>0</v>
      </c>
      <c r="F311" s="18" t="n">
        <f aca="false">Прил_3!H236</f>
        <v>0</v>
      </c>
    </row>
    <row r="312" customFormat="false" ht="30" hidden="false" customHeight="false" outlineLevel="0" collapsed="false">
      <c r="A312" s="32" t="s">
        <v>248</v>
      </c>
      <c r="B312" s="36" t="s">
        <v>249</v>
      </c>
      <c r="C312" s="24"/>
      <c r="D312" s="18" t="n">
        <f aca="false">D313</f>
        <v>276.1</v>
      </c>
      <c r="E312" s="18" t="n">
        <f aca="false">E313</f>
        <v>938.6</v>
      </c>
      <c r="F312" s="18" t="n">
        <f aca="false">F313</f>
        <v>990.4</v>
      </c>
    </row>
    <row r="313" customFormat="false" ht="30" hidden="false" customHeight="false" outlineLevel="0" collapsed="false">
      <c r="A313" s="23" t="s">
        <v>250</v>
      </c>
      <c r="B313" s="20" t="s">
        <v>251</v>
      </c>
      <c r="C313" s="24"/>
      <c r="D313" s="18" t="n">
        <f aca="false">D314</f>
        <v>276.1</v>
      </c>
      <c r="E313" s="18" t="n">
        <f aca="false">E314</f>
        <v>938.6</v>
      </c>
      <c r="F313" s="18" t="n">
        <f aca="false">F314</f>
        <v>990.4</v>
      </c>
    </row>
    <row r="314" customFormat="false" ht="15" hidden="false" customHeight="false" outlineLevel="0" collapsed="false">
      <c r="A314" s="21" t="s">
        <v>41</v>
      </c>
      <c r="B314" s="20" t="s">
        <v>251</v>
      </c>
      <c r="C314" s="17" t="s">
        <v>42</v>
      </c>
      <c r="D314" s="18" t="n">
        <f aca="false">D315</f>
        <v>276.1</v>
      </c>
      <c r="E314" s="18" t="n">
        <f aca="false">E315</f>
        <v>938.6</v>
      </c>
      <c r="F314" s="18" t="n">
        <f aca="false">F315</f>
        <v>990.4</v>
      </c>
    </row>
    <row r="315" customFormat="false" ht="15" hidden="false" customHeight="false" outlineLevel="0" collapsed="false">
      <c r="A315" s="21" t="s">
        <v>43</v>
      </c>
      <c r="B315" s="20" t="s">
        <v>251</v>
      </c>
      <c r="C315" s="17" t="s">
        <v>44</v>
      </c>
      <c r="D315" s="18" t="n">
        <f aca="false">Прил_3!F290</f>
        <v>276.1</v>
      </c>
      <c r="E315" s="18" t="n">
        <f aca="false">Прил_3!G290</f>
        <v>938.6</v>
      </c>
      <c r="F315" s="18" t="n">
        <f aca="false">Прил_3!H290</f>
        <v>990.4</v>
      </c>
    </row>
    <row r="316" customFormat="false" ht="30" hidden="false" customHeight="false" outlineLevel="0" collapsed="false">
      <c r="A316" s="19" t="s">
        <v>211</v>
      </c>
      <c r="B316" s="20" t="s">
        <v>212</v>
      </c>
      <c r="C316" s="24"/>
      <c r="D316" s="18" t="n">
        <f aca="false">D317</f>
        <v>750</v>
      </c>
      <c r="E316" s="18" t="n">
        <f aca="false">E317</f>
        <v>1728</v>
      </c>
      <c r="F316" s="18" t="n">
        <f aca="false">F317</f>
        <v>2217</v>
      </c>
    </row>
    <row r="317" customFormat="false" ht="60" hidden="false" customHeight="false" outlineLevel="0" collapsed="false">
      <c r="A317" s="33" t="s">
        <v>213</v>
      </c>
      <c r="B317" s="20" t="s">
        <v>214</v>
      </c>
      <c r="C317" s="24"/>
      <c r="D317" s="18" t="n">
        <f aca="false">D318</f>
        <v>750</v>
      </c>
      <c r="E317" s="18" t="n">
        <f aca="false">E318</f>
        <v>1728</v>
      </c>
      <c r="F317" s="18" t="n">
        <f aca="false">F318</f>
        <v>2217</v>
      </c>
    </row>
    <row r="318" customFormat="false" ht="30" hidden="false" customHeight="false" outlineLevel="0" collapsed="false">
      <c r="A318" s="23" t="s">
        <v>215</v>
      </c>
      <c r="B318" s="20" t="s">
        <v>216</v>
      </c>
      <c r="C318" s="24"/>
      <c r="D318" s="18" t="n">
        <f aca="false">D319</f>
        <v>750</v>
      </c>
      <c r="E318" s="18" t="n">
        <f aca="false">E319</f>
        <v>1728</v>
      </c>
      <c r="F318" s="18" t="n">
        <f aca="false">F319</f>
        <v>2217</v>
      </c>
    </row>
    <row r="319" customFormat="false" ht="15" hidden="false" customHeight="false" outlineLevel="0" collapsed="false">
      <c r="A319" s="21" t="s">
        <v>41</v>
      </c>
      <c r="B319" s="20" t="s">
        <v>216</v>
      </c>
      <c r="C319" s="17" t="s">
        <v>42</v>
      </c>
      <c r="D319" s="18" t="n">
        <f aca="false">D320</f>
        <v>750</v>
      </c>
      <c r="E319" s="18" t="n">
        <f aca="false">E320</f>
        <v>1728</v>
      </c>
      <c r="F319" s="18" t="n">
        <f aca="false">F320</f>
        <v>2217</v>
      </c>
    </row>
    <row r="320" customFormat="false" ht="15" hidden="false" customHeight="false" outlineLevel="0" collapsed="false">
      <c r="A320" s="21" t="s">
        <v>43</v>
      </c>
      <c r="B320" s="20" t="s">
        <v>216</v>
      </c>
      <c r="C320" s="17" t="s">
        <v>44</v>
      </c>
      <c r="D320" s="18" t="n">
        <f aca="false">Прил_3!F241</f>
        <v>750</v>
      </c>
      <c r="E320" s="18" t="n">
        <f aca="false">Прил_3!G241</f>
        <v>1728</v>
      </c>
      <c r="F320" s="18" t="n">
        <f aca="false">Прил_3!H241</f>
        <v>2217</v>
      </c>
    </row>
    <row r="321" customFormat="false" ht="15" hidden="false" customHeight="false" outlineLevel="0" collapsed="false">
      <c r="A321" s="19" t="s">
        <v>252</v>
      </c>
      <c r="B321" s="20" t="s">
        <v>253</v>
      </c>
      <c r="C321" s="24"/>
      <c r="D321" s="18" t="n">
        <f aca="false">D322</f>
        <v>1649</v>
      </c>
      <c r="E321" s="18" t="n">
        <f aca="false">E322</f>
        <v>1691</v>
      </c>
      <c r="F321" s="18" t="n">
        <f aca="false">F322</f>
        <v>1691</v>
      </c>
    </row>
    <row r="322" customFormat="false" ht="15" hidden="false" customHeight="false" outlineLevel="0" collapsed="false">
      <c r="A322" s="23" t="s">
        <v>254</v>
      </c>
      <c r="B322" s="20" t="s">
        <v>255</v>
      </c>
      <c r="C322" s="24"/>
      <c r="D322" s="18" t="n">
        <f aca="false">D323</f>
        <v>1649</v>
      </c>
      <c r="E322" s="18" t="n">
        <f aca="false">E323</f>
        <v>1691</v>
      </c>
      <c r="F322" s="18" t="n">
        <f aca="false">F323</f>
        <v>1691</v>
      </c>
    </row>
    <row r="323" customFormat="false" ht="15" hidden="false" customHeight="false" outlineLevel="0" collapsed="false">
      <c r="A323" s="27" t="s">
        <v>256</v>
      </c>
      <c r="B323" s="20" t="s">
        <v>257</v>
      </c>
      <c r="C323" s="24"/>
      <c r="D323" s="18" t="n">
        <f aca="false">D324+D326</f>
        <v>1649</v>
      </c>
      <c r="E323" s="18" t="n">
        <f aca="false">E324+E326</f>
        <v>1691</v>
      </c>
      <c r="F323" s="18" t="n">
        <f aca="false">F324+F326</f>
        <v>1691</v>
      </c>
    </row>
    <row r="324" customFormat="false" ht="15" hidden="false" customHeight="false" outlineLevel="0" collapsed="false">
      <c r="A324" s="21" t="s">
        <v>41</v>
      </c>
      <c r="B324" s="20" t="s">
        <v>257</v>
      </c>
      <c r="C324" s="17" t="s">
        <v>42</v>
      </c>
      <c r="D324" s="18" t="n">
        <f aca="false">D325</f>
        <v>180</v>
      </c>
      <c r="E324" s="18" t="n">
        <f aca="false">E325</f>
        <v>180</v>
      </c>
      <c r="F324" s="18" t="n">
        <f aca="false">F325</f>
        <v>180</v>
      </c>
    </row>
    <row r="325" customFormat="false" ht="15" hidden="false" customHeight="false" outlineLevel="0" collapsed="false">
      <c r="A325" s="21" t="s">
        <v>43</v>
      </c>
      <c r="B325" s="20" t="s">
        <v>257</v>
      </c>
      <c r="C325" s="17" t="s">
        <v>44</v>
      </c>
      <c r="D325" s="18" t="n">
        <f aca="false">Прил_3!F295</f>
        <v>180</v>
      </c>
      <c r="E325" s="18" t="n">
        <f aca="false">Прил_3!G295</f>
        <v>180</v>
      </c>
      <c r="F325" s="18" t="n">
        <f aca="false">Прил_3!H295</f>
        <v>180</v>
      </c>
    </row>
    <row r="326" customFormat="false" ht="30" hidden="false" customHeight="false" outlineLevel="0" collapsed="false">
      <c r="A326" s="21" t="s">
        <v>137</v>
      </c>
      <c r="B326" s="20" t="s">
        <v>257</v>
      </c>
      <c r="C326" s="17" t="n">
        <v>600</v>
      </c>
      <c r="D326" s="18" t="n">
        <f aca="false">D327</f>
        <v>1469</v>
      </c>
      <c r="E326" s="18" t="n">
        <f aca="false">E327</f>
        <v>1511</v>
      </c>
      <c r="F326" s="18" t="n">
        <f aca="false">F327</f>
        <v>1511</v>
      </c>
    </row>
    <row r="327" customFormat="false" ht="15" hidden="false" customHeight="false" outlineLevel="0" collapsed="false">
      <c r="A327" s="21" t="s">
        <v>139</v>
      </c>
      <c r="B327" s="20" t="s">
        <v>257</v>
      </c>
      <c r="C327" s="17" t="n">
        <v>610</v>
      </c>
      <c r="D327" s="18" t="n">
        <f aca="false">Прил_3!F683+Прил_3!F761+Прил_3!F829+Прил_3!F940+Прил_3!F1079+Прил_3!F845</f>
        <v>1469</v>
      </c>
      <c r="E327" s="18" t="n">
        <f aca="false">Прил_3!G683+Прил_3!G761+Прил_3!G829+Прил_3!G940+Прил_3!G1079+Прил_3!G845</f>
        <v>1511</v>
      </c>
      <c r="F327" s="18" t="n">
        <f aca="false">Прил_3!H683+Прил_3!H761+Прил_3!H829+Прил_3!H940+Прил_3!H1079+Прил_3!H845</f>
        <v>1511</v>
      </c>
    </row>
    <row r="328" customFormat="false" ht="15" hidden="false" customHeight="false" outlineLevel="0" collapsed="false">
      <c r="A328" s="19" t="s">
        <v>217</v>
      </c>
      <c r="B328" s="20" t="s">
        <v>218</v>
      </c>
      <c r="C328" s="24"/>
      <c r="D328" s="18" t="n">
        <f aca="false">D329+D335</f>
        <v>365</v>
      </c>
      <c r="E328" s="18" t="n">
        <f aca="false">E329+E335</f>
        <v>605</v>
      </c>
      <c r="F328" s="18" t="n">
        <f aca="false">F329+F335</f>
        <v>650</v>
      </c>
    </row>
    <row r="329" customFormat="false" ht="45" hidden="false" customHeight="false" outlineLevel="0" collapsed="false">
      <c r="A329" s="23" t="s">
        <v>219</v>
      </c>
      <c r="B329" s="20" t="s">
        <v>220</v>
      </c>
      <c r="C329" s="24"/>
      <c r="D329" s="18" t="n">
        <f aca="false">D330</f>
        <v>231</v>
      </c>
      <c r="E329" s="18" t="n">
        <f aca="false">E330</f>
        <v>305</v>
      </c>
      <c r="F329" s="18" t="n">
        <f aca="false">F330</f>
        <v>305</v>
      </c>
    </row>
    <row r="330" customFormat="false" ht="30" hidden="false" customHeight="false" outlineLevel="0" collapsed="false">
      <c r="A330" s="23" t="s">
        <v>221</v>
      </c>
      <c r="B330" s="20" t="s">
        <v>222</v>
      </c>
      <c r="C330" s="24"/>
      <c r="D330" s="18" t="n">
        <f aca="false">D331+D333</f>
        <v>231</v>
      </c>
      <c r="E330" s="18" t="n">
        <f aca="false">E331+E333</f>
        <v>305</v>
      </c>
      <c r="F330" s="18" t="n">
        <f aca="false">F331+F333</f>
        <v>305</v>
      </c>
    </row>
    <row r="331" customFormat="false" ht="15" hidden="false" customHeight="false" outlineLevel="0" collapsed="false">
      <c r="A331" s="21" t="s">
        <v>41</v>
      </c>
      <c r="B331" s="20" t="s">
        <v>222</v>
      </c>
      <c r="C331" s="17" t="s">
        <v>42</v>
      </c>
      <c r="D331" s="18" t="n">
        <f aca="false">D332</f>
        <v>44</v>
      </c>
      <c r="E331" s="18" t="n">
        <f aca="false">E332</f>
        <v>100</v>
      </c>
      <c r="F331" s="18" t="n">
        <f aca="false">F332</f>
        <v>100</v>
      </c>
    </row>
    <row r="332" customFormat="false" ht="15" hidden="false" customHeight="false" outlineLevel="0" collapsed="false">
      <c r="A332" s="21" t="s">
        <v>43</v>
      </c>
      <c r="B332" s="20" t="s">
        <v>222</v>
      </c>
      <c r="C332" s="17" t="s">
        <v>44</v>
      </c>
      <c r="D332" s="18" t="n">
        <f aca="false">Прил_3!F246</f>
        <v>44</v>
      </c>
      <c r="E332" s="18" t="n">
        <f aca="false">Прил_3!G246</f>
        <v>100</v>
      </c>
      <c r="F332" s="18" t="n">
        <f aca="false">Прил_3!H246</f>
        <v>100</v>
      </c>
    </row>
    <row r="333" customFormat="false" ht="30" hidden="false" customHeight="false" outlineLevel="0" collapsed="false">
      <c r="A333" s="21" t="s">
        <v>137</v>
      </c>
      <c r="B333" s="20" t="s">
        <v>222</v>
      </c>
      <c r="C333" s="17" t="s">
        <v>138</v>
      </c>
      <c r="D333" s="18" t="n">
        <f aca="false">D334</f>
        <v>187</v>
      </c>
      <c r="E333" s="18" t="n">
        <f aca="false">E334</f>
        <v>205</v>
      </c>
      <c r="F333" s="18" t="n">
        <f aca="false">F334</f>
        <v>205</v>
      </c>
    </row>
    <row r="334" customFormat="false" ht="15" hidden="false" customHeight="false" outlineLevel="0" collapsed="false">
      <c r="A334" s="21" t="s">
        <v>139</v>
      </c>
      <c r="B334" s="20" t="s">
        <v>222</v>
      </c>
      <c r="C334" s="17" t="s">
        <v>140</v>
      </c>
      <c r="D334" s="18" t="n">
        <f aca="false">Прил_3!F688+Прил_3!F766+Прил_3!F834+Прил_3!F945+Прил_3!F850+Прил_3!F1084</f>
        <v>187</v>
      </c>
      <c r="E334" s="18" t="n">
        <f aca="false">Прил_3!G688+Прил_3!G766+Прил_3!G834+Прил_3!G945+Прил_3!G850+Прил_3!G1084</f>
        <v>205</v>
      </c>
      <c r="F334" s="18" t="n">
        <f aca="false">Прил_3!H688+Прил_3!H766+Прил_3!H834+Прил_3!H945+Прил_3!H850+Прил_3!H1084</f>
        <v>205</v>
      </c>
    </row>
    <row r="335" customFormat="false" ht="30" hidden="false" customHeight="false" outlineLevel="0" collapsed="false">
      <c r="A335" s="33" t="s">
        <v>223</v>
      </c>
      <c r="B335" s="20" t="s">
        <v>224</v>
      </c>
      <c r="C335" s="24"/>
      <c r="D335" s="18" t="n">
        <f aca="false">D336</f>
        <v>134</v>
      </c>
      <c r="E335" s="18" t="n">
        <f aca="false">E336</f>
        <v>300</v>
      </c>
      <c r="F335" s="18" t="n">
        <f aca="false">F336</f>
        <v>345</v>
      </c>
    </row>
    <row r="336" customFormat="false" ht="15" hidden="false" customHeight="false" outlineLevel="0" collapsed="false">
      <c r="A336" s="34" t="s">
        <v>225</v>
      </c>
      <c r="B336" s="20" t="s">
        <v>226</v>
      </c>
      <c r="C336" s="24"/>
      <c r="D336" s="18" t="n">
        <f aca="false">D337</f>
        <v>134</v>
      </c>
      <c r="E336" s="18" t="n">
        <f aca="false">E337</f>
        <v>300</v>
      </c>
      <c r="F336" s="18" t="n">
        <f aca="false">F337</f>
        <v>345</v>
      </c>
    </row>
    <row r="337" customFormat="false" ht="15" hidden="false" customHeight="false" outlineLevel="0" collapsed="false">
      <c r="A337" s="21" t="s">
        <v>41</v>
      </c>
      <c r="B337" s="20" t="s">
        <v>226</v>
      </c>
      <c r="C337" s="17" t="s">
        <v>42</v>
      </c>
      <c r="D337" s="18" t="n">
        <f aca="false">D338</f>
        <v>134</v>
      </c>
      <c r="E337" s="18" t="n">
        <f aca="false">E338</f>
        <v>300</v>
      </c>
      <c r="F337" s="18" t="n">
        <f aca="false">F338</f>
        <v>345</v>
      </c>
    </row>
    <row r="338" customFormat="false" ht="15" hidden="false" customHeight="false" outlineLevel="0" collapsed="false">
      <c r="A338" s="21" t="s">
        <v>43</v>
      </c>
      <c r="B338" s="20" t="s">
        <v>226</v>
      </c>
      <c r="C338" s="17" t="s">
        <v>44</v>
      </c>
      <c r="D338" s="18" t="n">
        <f aca="false">Прил_3!F250</f>
        <v>134</v>
      </c>
      <c r="E338" s="18" t="n">
        <f aca="false">Прил_3!G250</f>
        <v>300</v>
      </c>
      <c r="F338" s="18" t="n">
        <f aca="false">Прил_3!H250</f>
        <v>345</v>
      </c>
    </row>
    <row r="339" customFormat="false" ht="15" hidden="false" customHeight="false" outlineLevel="0" collapsed="false">
      <c r="A339" s="23" t="s">
        <v>141</v>
      </c>
      <c r="B339" s="20" t="s">
        <v>142</v>
      </c>
      <c r="C339" s="24"/>
      <c r="D339" s="18" t="n">
        <f aca="false">D340</f>
        <v>39067.4</v>
      </c>
      <c r="E339" s="18" t="n">
        <f aca="false">E340</f>
        <v>38092.2</v>
      </c>
      <c r="F339" s="18" t="n">
        <f aca="false">F340</f>
        <v>38092.2</v>
      </c>
    </row>
    <row r="340" customFormat="false" ht="30" hidden="false" customHeight="false" outlineLevel="0" collapsed="false">
      <c r="A340" s="23" t="s">
        <v>23</v>
      </c>
      <c r="B340" s="20" t="s">
        <v>143</v>
      </c>
      <c r="C340" s="24"/>
      <c r="D340" s="18" t="n">
        <f aca="false">D341</f>
        <v>39067.4</v>
      </c>
      <c r="E340" s="18" t="n">
        <f aca="false">E341</f>
        <v>38092.2</v>
      </c>
      <c r="F340" s="18" t="n">
        <f aca="false">F341</f>
        <v>38092.2</v>
      </c>
    </row>
    <row r="341" customFormat="false" ht="15" hidden="false" customHeight="false" outlineLevel="0" collapsed="false">
      <c r="A341" s="30" t="s">
        <v>209</v>
      </c>
      <c r="B341" s="20" t="s">
        <v>145</v>
      </c>
      <c r="C341" s="24"/>
      <c r="D341" s="18" t="n">
        <f aca="false">D342</f>
        <v>39067.4</v>
      </c>
      <c r="E341" s="18" t="n">
        <f aca="false">E342</f>
        <v>38092.2</v>
      </c>
      <c r="F341" s="18" t="n">
        <f aca="false">F342</f>
        <v>38092.2</v>
      </c>
    </row>
    <row r="342" customFormat="false" ht="45" hidden="false" customHeight="false" outlineLevel="0" collapsed="false">
      <c r="A342" s="21" t="s">
        <v>27</v>
      </c>
      <c r="B342" s="20" t="s">
        <v>145</v>
      </c>
      <c r="C342" s="17" t="s">
        <v>28</v>
      </c>
      <c r="D342" s="18" t="n">
        <f aca="false">D343</f>
        <v>39067.4</v>
      </c>
      <c r="E342" s="18" t="n">
        <f aca="false">E343</f>
        <v>38092.2</v>
      </c>
      <c r="F342" s="18" t="n">
        <f aca="false">F343</f>
        <v>38092.2</v>
      </c>
    </row>
    <row r="343" customFormat="false" ht="15" hidden="false" customHeight="false" outlineLevel="0" collapsed="false">
      <c r="A343" s="21" t="s">
        <v>121</v>
      </c>
      <c r="B343" s="20" t="s">
        <v>145</v>
      </c>
      <c r="C343" s="17" t="s">
        <v>122</v>
      </c>
      <c r="D343" s="18" t="n">
        <f aca="false">Прил_3!F255+Прил_3!F138</f>
        <v>39067.4</v>
      </c>
      <c r="E343" s="18" t="n">
        <f aca="false">Прил_3!G255+Прил_3!G138</f>
        <v>38092.2</v>
      </c>
      <c r="F343" s="18" t="n">
        <f aca="false">Прил_3!H255+Прил_3!H138</f>
        <v>38092.2</v>
      </c>
    </row>
    <row r="344" customFormat="false" ht="15.6" hidden="false" customHeight="false" outlineLevel="0" collapsed="false">
      <c r="A344" s="72" t="s">
        <v>665</v>
      </c>
      <c r="B344" s="56" t="s">
        <v>666</v>
      </c>
      <c r="C344" s="14"/>
      <c r="D344" s="50" t="n">
        <f aca="false">D345+D353+D361+D366</f>
        <v>15833.2</v>
      </c>
      <c r="E344" s="50" t="n">
        <f aca="false">E345+E353+E361+E366</f>
        <v>13343</v>
      </c>
      <c r="F344" s="50" t="n">
        <f aca="false">F345+F353+F361+F366</f>
        <v>13694</v>
      </c>
    </row>
    <row r="345" customFormat="false" ht="15" hidden="false" customHeight="false" outlineLevel="0" collapsed="false">
      <c r="A345" s="19" t="s">
        <v>682</v>
      </c>
      <c r="B345" s="20" t="s">
        <v>683</v>
      </c>
      <c r="C345" s="17"/>
      <c r="D345" s="29" t="n">
        <f aca="false">D346</f>
        <v>1320.2</v>
      </c>
      <c r="E345" s="29" t="n">
        <f aca="false">E346</f>
        <v>2406</v>
      </c>
      <c r="F345" s="29" t="n">
        <f aca="false">F346</f>
        <v>2406</v>
      </c>
    </row>
    <row r="346" customFormat="false" ht="45" hidden="false" customHeight="false" outlineLevel="0" collapsed="false">
      <c r="A346" s="55" t="s">
        <v>684</v>
      </c>
      <c r="B346" s="20" t="s">
        <v>685</v>
      </c>
      <c r="C346" s="17"/>
      <c r="D346" s="29" t="n">
        <f aca="false">D347+D350</f>
        <v>1320.2</v>
      </c>
      <c r="E346" s="29" t="n">
        <f aca="false">E347+E350</f>
        <v>2406</v>
      </c>
      <c r="F346" s="29" t="n">
        <f aca="false">F347+F350</f>
        <v>2406</v>
      </c>
    </row>
    <row r="347" customFormat="false" ht="30" hidden="false" customHeight="false" outlineLevel="0" collapsed="false">
      <c r="A347" s="19" t="s">
        <v>686</v>
      </c>
      <c r="B347" s="20" t="s">
        <v>687</v>
      </c>
      <c r="C347" s="17"/>
      <c r="D347" s="29" t="n">
        <f aca="false">D348</f>
        <v>164.5</v>
      </c>
      <c r="E347" s="29" t="n">
        <f aca="false">E348</f>
        <v>2406</v>
      </c>
      <c r="F347" s="29" t="n">
        <f aca="false">F348</f>
        <v>2406</v>
      </c>
    </row>
    <row r="348" customFormat="false" ht="15" hidden="false" customHeight="false" outlineLevel="0" collapsed="false">
      <c r="A348" s="25" t="s">
        <v>166</v>
      </c>
      <c r="B348" s="20" t="s">
        <v>687</v>
      </c>
      <c r="C348" s="17" t="s">
        <v>167</v>
      </c>
      <c r="D348" s="29" t="n">
        <f aca="false">D349</f>
        <v>164.5</v>
      </c>
      <c r="E348" s="29" t="n">
        <f aca="false">E349</f>
        <v>2406</v>
      </c>
      <c r="F348" s="29" t="n">
        <f aca="false">F349</f>
        <v>2406</v>
      </c>
    </row>
    <row r="349" customFormat="false" ht="15" hidden="false" customHeight="false" outlineLevel="0" collapsed="false">
      <c r="A349" s="28" t="s">
        <v>168</v>
      </c>
      <c r="B349" s="20" t="s">
        <v>687</v>
      </c>
      <c r="C349" s="17" t="s">
        <v>169</v>
      </c>
      <c r="D349" s="29" t="n">
        <f aca="false">Прил_3!F1028</f>
        <v>164.5</v>
      </c>
      <c r="E349" s="29" t="n">
        <f aca="false">Прил_3!G1028</f>
        <v>2406</v>
      </c>
      <c r="F349" s="29" t="n">
        <f aca="false">Прил_3!H1028</f>
        <v>2406</v>
      </c>
    </row>
    <row r="350" customFormat="false" ht="15" hidden="false" customHeight="false" outlineLevel="0" collapsed="false">
      <c r="A350" s="19" t="s">
        <v>688</v>
      </c>
      <c r="B350" s="20" t="s">
        <v>689</v>
      </c>
      <c r="C350" s="51"/>
      <c r="D350" s="29" t="n">
        <f aca="false">D351</f>
        <v>1155.7</v>
      </c>
      <c r="E350" s="29" t="n">
        <f aca="false">E351</f>
        <v>0</v>
      </c>
      <c r="F350" s="29" t="n">
        <f aca="false">F351</f>
        <v>0</v>
      </c>
    </row>
    <row r="351" customFormat="false" ht="15" hidden="false" customHeight="false" outlineLevel="0" collapsed="false">
      <c r="A351" s="25" t="s">
        <v>166</v>
      </c>
      <c r="B351" s="20" t="s">
        <v>689</v>
      </c>
      <c r="C351" s="17" t="s">
        <v>167</v>
      </c>
      <c r="D351" s="29" t="n">
        <f aca="false">D352</f>
        <v>1155.7</v>
      </c>
      <c r="E351" s="29" t="n">
        <f aca="false">E352</f>
        <v>0</v>
      </c>
      <c r="F351" s="29" t="n">
        <f aca="false">F352</f>
        <v>0</v>
      </c>
    </row>
    <row r="352" customFormat="false" ht="15" hidden="false" customHeight="false" outlineLevel="0" collapsed="false">
      <c r="A352" s="28" t="s">
        <v>168</v>
      </c>
      <c r="B352" s="20" t="s">
        <v>689</v>
      </c>
      <c r="C352" s="17" t="s">
        <v>169</v>
      </c>
      <c r="D352" s="29" t="n">
        <f aca="false">Прил_3!F1031</f>
        <v>1155.7</v>
      </c>
      <c r="E352" s="29" t="n">
        <f aca="false">Прил_3!G1031</f>
        <v>0</v>
      </c>
      <c r="F352" s="29" t="n">
        <f aca="false">Прил_3!H1031</f>
        <v>0</v>
      </c>
    </row>
    <row r="353" customFormat="false" ht="30" hidden="false" customHeight="false" outlineLevel="0" collapsed="false">
      <c r="A353" s="19" t="s">
        <v>690</v>
      </c>
      <c r="B353" s="20" t="s">
        <v>691</v>
      </c>
      <c r="C353" s="24"/>
      <c r="D353" s="29" t="n">
        <f aca="false">D354</f>
        <v>11100</v>
      </c>
      <c r="E353" s="29" t="n">
        <f aca="false">E354</f>
        <v>8775</v>
      </c>
      <c r="F353" s="29" t="n">
        <f aca="false">F354</f>
        <v>7875</v>
      </c>
    </row>
    <row r="354" customFormat="false" ht="45" hidden="false" customHeight="false" outlineLevel="0" collapsed="false">
      <c r="A354" s="19" t="s">
        <v>692</v>
      </c>
      <c r="B354" s="20" t="s">
        <v>693</v>
      </c>
      <c r="C354" s="24"/>
      <c r="D354" s="29" t="n">
        <f aca="false">D355+D358</f>
        <v>11100</v>
      </c>
      <c r="E354" s="29" t="n">
        <f aca="false">E355+E358</f>
        <v>8775</v>
      </c>
      <c r="F354" s="29" t="n">
        <f aca="false">F355+F358</f>
        <v>7875</v>
      </c>
    </row>
    <row r="355" customFormat="false" ht="45" hidden="false" customHeight="false" outlineLevel="0" collapsed="false">
      <c r="A355" s="19" t="s">
        <v>694</v>
      </c>
      <c r="B355" s="20" t="s">
        <v>695</v>
      </c>
      <c r="C355" s="24"/>
      <c r="D355" s="29" t="n">
        <f aca="false">D356</f>
        <v>10500</v>
      </c>
      <c r="E355" s="29" t="n">
        <f aca="false">E356</f>
        <v>7875</v>
      </c>
      <c r="F355" s="29" t="n">
        <f aca="false">F356</f>
        <v>7875</v>
      </c>
    </row>
    <row r="356" customFormat="false" ht="30" hidden="false" customHeight="false" outlineLevel="0" collapsed="false">
      <c r="A356" s="21" t="s">
        <v>410</v>
      </c>
      <c r="B356" s="20" t="s">
        <v>695</v>
      </c>
      <c r="C356" s="17" t="s">
        <v>411</v>
      </c>
      <c r="D356" s="29" t="n">
        <f aca="false">D357</f>
        <v>10500</v>
      </c>
      <c r="E356" s="29" t="n">
        <f aca="false">E357</f>
        <v>7875</v>
      </c>
      <c r="F356" s="29" t="n">
        <f aca="false">F357</f>
        <v>7875</v>
      </c>
    </row>
    <row r="357" customFormat="false" ht="15" hidden="false" customHeight="false" outlineLevel="0" collapsed="false">
      <c r="A357" s="21" t="s">
        <v>412</v>
      </c>
      <c r="B357" s="20" t="s">
        <v>695</v>
      </c>
      <c r="C357" s="17" t="s">
        <v>413</v>
      </c>
      <c r="D357" s="29" t="n">
        <f aca="false">Прил_3!F1036</f>
        <v>10500</v>
      </c>
      <c r="E357" s="29" t="n">
        <f aca="false">Прил_3!G1036</f>
        <v>7875</v>
      </c>
      <c r="F357" s="29" t="n">
        <f aca="false">Прил_3!H1036</f>
        <v>7875</v>
      </c>
    </row>
    <row r="358" customFormat="false" ht="45" hidden="false" customHeight="false" outlineLevel="0" collapsed="false">
      <c r="A358" s="19" t="s">
        <v>696</v>
      </c>
      <c r="B358" s="20" t="s">
        <v>697</v>
      </c>
      <c r="C358" s="24"/>
      <c r="D358" s="29" t="n">
        <f aca="false">D359</f>
        <v>600</v>
      </c>
      <c r="E358" s="29" t="n">
        <f aca="false">E359</f>
        <v>900</v>
      </c>
      <c r="F358" s="29" t="n">
        <f aca="false">F359</f>
        <v>0</v>
      </c>
    </row>
    <row r="359" customFormat="false" ht="30" hidden="false" customHeight="false" outlineLevel="0" collapsed="false">
      <c r="A359" s="21" t="s">
        <v>410</v>
      </c>
      <c r="B359" s="20" t="s">
        <v>697</v>
      </c>
      <c r="C359" s="51" t="s">
        <v>411</v>
      </c>
      <c r="D359" s="29" t="n">
        <f aca="false">D360</f>
        <v>600</v>
      </c>
      <c r="E359" s="29" t="n">
        <f aca="false">E360</f>
        <v>900</v>
      </c>
      <c r="F359" s="29" t="n">
        <f aca="false">F360</f>
        <v>0</v>
      </c>
    </row>
    <row r="360" customFormat="false" ht="15" hidden="false" customHeight="false" outlineLevel="0" collapsed="false">
      <c r="A360" s="21" t="s">
        <v>412</v>
      </c>
      <c r="B360" s="20" t="s">
        <v>697</v>
      </c>
      <c r="C360" s="51" t="s">
        <v>413</v>
      </c>
      <c r="D360" s="29" t="n">
        <f aca="false">Прил_3!F1039</f>
        <v>600</v>
      </c>
      <c r="E360" s="29" t="n">
        <f aca="false">Прил_3!G1039</f>
        <v>900</v>
      </c>
      <c r="F360" s="29" t="n">
        <f aca="false">Прил_3!H1039</f>
        <v>0</v>
      </c>
    </row>
    <row r="361" customFormat="false" ht="15" hidden="false" customHeight="false" outlineLevel="0" collapsed="false">
      <c r="A361" s="19" t="s">
        <v>667</v>
      </c>
      <c r="B361" s="20" t="s">
        <v>668</v>
      </c>
      <c r="C361" s="24"/>
      <c r="D361" s="29" t="n">
        <f aca="false">D362</f>
        <v>464</v>
      </c>
      <c r="E361" s="29" t="n">
        <f aca="false">E362</f>
        <v>464</v>
      </c>
      <c r="F361" s="29" t="n">
        <f aca="false">F362</f>
        <v>464</v>
      </c>
    </row>
    <row r="362" customFormat="false" ht="30" hidden="false" customHeight="false" outlineLevel="0" collapsed="false">
      <c r="A362" s="19" t="s">
        <v>669</v>
      </c>
      <c r="B362" s="20" t="s">
        <v>670</v>
      </c>
      <c r="C362" s="24"/>
      <c r="D362" s="29" t="n">
        <f aca="false">D363</f>
        <v>464</v>
      </c>
      <c r="E362" s="29" t="n">
        <f aca="false">E363</f>
        <v>464</v>
      </c>
      <c r="F362" s="29" t="n">
        <f aca="false">F363</f>
        <v>464</v>
      </c>
    </row>
    <row r="363" customFormat="false" ht="15" hidden="false" customHeight="false" outlineLevel="0" collapsed="false">
      <c r="A363" s="19" t="s">
        <v>671</v>
      </c>
      <c r="B363" s="20" t="s">
        <v>672</v>
      </c>
      <c r="C363" s="24"/>
      <c r="D363" s="38" t="n">
        <f aca="false">D364</f>
        <v>464</v>
      </c>
      <c r="E363" s="38" t="n">
        <f aca="false">E364</f>
        <v>464</v>
      </c>
      <c r="F363" s="38" t="n">
        <f aca="false">F364</f>
        <v>464</v>
      </c>
    </row>
    <row r="364" customFormat="false" ht="15" hidden="false" customHeight="false" outlineLevel="0" collapsed="false">
      <c r="A364" s="25" t="s">
        <v>166</v>
      </c>
      <c r="B364" s="20" t="s">
        <v>672</v>
      </c>
      <c r="C364" s="17" t="s">
        <v>167</v>
      </c>
      <c r="D364" s="38" t="n">
        <f aca="false">D365</f>
        <v>464</v>
      </c>
      <c r="E364" s="38" t="n">
        <f aca="false">E365</f>
        <v>464</v>
      </c>
      <c r="F364" s="38" t="n">
        <f aca="false">F365</f>
        <v>464</v>
      </c>
    </row>
    <row r="365" customFormat="false" ht="15" hidden="false" customHeight="false" outlineLevel="0" collapsed="false">
      <c r="A365" s="28" t="s">
        <v>168</v>
      </c>
      <c r="B365" s="20" t="s">
        <v>672</v>
      </c>
      <c r="C365" s="17" t="s">
        <v>169</v>
      </c>
      <c r="D365" s="38" t="n">
        <f aca="false">Прил_3!F1005</f>
        <v>464</v>
      </c>
      <c r="E365" s="38" t="n">
        <f aca="false">Прил_3!G1005</f>
        <v>464</v>
      </c>
      <c r="F365" s="38" t="n">
        <f aca="false">Прил_3!H1005</f>
        <v>464</v>
      </c>
    </row>
    <row r="366" customFormat="false" ht="30" hidden="false" customHeight="false" outlineLevel="0" collapsed="false">
      <c r="A366" s="19" t="s">
        <v>673</v>
      </c>
      <c r="B366" s="20" t="s">
        <v>674</v>
      </c>
      <c r="C366" s="24"/>
      <c r="D366" s="29" t="n">
        <f aca="false">D367</f>
        <v>2949</v>
      </c>
      <c r="E366" s="29" t="n">
        <f aca="false">E367</f>
        <v>1698</v>
      </c>
      <c r="F366" s="29" t="n">
        <f aca="false">F367</f>
        <v>2949</v>
      </c>
    </row>
    <row r="367" customFormat="false" ht="60" hidden="false" customHeight="false" outlineLevel="0" collapsed="false">
      <c r="A367" s="23" t="s">
        <v>675</v>
      </c>
      <c r="B367" s="20" t="s">
        <v>676</v>
      </c>
      <c r="C367" s="24"/>
      <c r="D367" s="29" t="n">
        <f aca="false">D368+D371</f>
        <v>2949</v>
      </c>
      <c r="E367" s="29" t="n">
        <f aca="false">E368+E371</f>
        <v>1698</v>
      </c>
      <c r="F367" s="29" t="n">
        <f aca="false">F368+F371</f>
        <v>2949</v>
      </c>
    </row>
    <row r="368" customFormat="false" ht="45" hidden="false" customHeight="false" outlineLevel="0" collapsed="false">
      <c r="A368" s="19" t="s">
        <v>677</v>
      </c>
      <c r="B368" s="20" t="s">
        <v>678</v>
      </c>
      <c r="C368" s="24"/>
      <c r="D368" s="29" t="n">
        <f aca="false">D369</f>
        <v>1251</v>
      </c>
      <c r="E368" s="29" t="n">
        <f aca="false">E369</f>
        <v>0</v>
      </c>
      <c r="F368" s="29" t="n">
        <f aca="false">F369</f>
        <v>1251</v>
      </c>
    </row>
    <row r="369" customFormat="false" ht="30" hidden="false" customHeight="false" outlineLevel="0" collapsed="false">
      <c r="A369" s="21" t="s">
        <v>410</v>
      </c>
      <c r="B369" s="20" t="s">
        <v>678</v>
      </c>
      <c r="C369" s="17" t="s">
        <v>411</v>
      </c>
      <c r="D369" s="29" t="n">
        <f aca="false">D370</f>
        <v>1251</v>
      </c>
      <c r="E369" s="29" t="n">
        <f aca="false">E370</f>
        <v>0</v>
      </c>
      <c r="F369" s="29" t="n">
        <f aca="false">F370</f>
        <v>1251</v>
      </c>
    </row>
    <row r="370" customFormat="false" ht="15" hidden="false" customHeight="false" outlineLevel="0" collapsed="false">
      <c r="A370" s="21" t="s">
        <v>412</v>
      </c>
      <c r="B370" s="20" t="s">
        <v>678</v>
      </c>
      <c r="C370" s="17" t="s">
        <v>413</v>
      </c>
      <c r="D370" s="29" t="n">
        <f aca="false">Прил_3!F1010</f>
        <v>1251</v>
      </c>
      <c r="E370" s="29" t="n">
        <f aca="false">Прил_3!G1010</f>
        <v>0</v>
      </c>
      <c r="F370" s="29" t="n">
        <f aca="false">Прил_3!H1010</f>
        <v>1251</v>
      </c>
    </row>
    <row r="371" customFormat="false" ht="45" hidden="false" customHeight="false" outlineLevel="0" collapsed="false">
      <c r="A371" s="19" t="s">
        <v>679</v>
      </c>
      <c r="B371" s="20" t="s">
        <v>680</v>
      </c>
      <c r="C371" s="24"/>
      <c r="D371" s="29" t="n">
        <f aca="false">D372</f>
        <v>1698</v>
      </c>
      <c r="E371" s="29" t="n">
        <f aca="false">E372</f>
        <v>1698</v>
      </c>
      <c r="F371" s="29" t="n">
        <f aca="false">F372</f>
        <v>1698</v>
      </c>
    </row>
    <row r="372" customFormat="false" ht="30" hidden="false" customHeight="false" outlineLevel="0" collapsed="false">
      <c r="A372" s="21" t="s">
        <v>410</v>
      </c>
      <c r="B372" s="20" t="s">
        <v>680</v>
      </c>
      <c r="C372" s="17" t="s">
        <v>411</v>
      </c>
      <c r="D372" s="29" t="n">
        <f aca="false">D373</f>
        <v>1698</v>
      </c>
      <c r="E372" s="29" t="n">
        <f aca="false">E373</f>
        <v>1698</v>
      </c>
      <c r="F372" s="29" t="n">
        <f aca="false">F373</f>
        <v>1698</v>
      </c>
    </row>
    <row r="373" customFormat="false" ht="15" hidden="false" customHeight="false" outlineLevel="0" collapsed="false">
      <c r="A373" s="21" t="s">
        <v>412</v>
      </c>
      <c r="B373" s="20" t="s">
        <v>680</v>
      </c>
      <c r="C373" s="17" t="s">
        <v>413</v>
      </c>
      <c r="D373" s="29" t="n">
        <f aca="false">Прил_3!F1013</f>
        <v>1698</v>
      </c>
      <c r="E373" s="29" t="n">
        <f aca="false">Прил_3!G1013</f>
        <v>1698</v>
      </c>
      <c r="F373" s="29" t="n">
        <f aca="false">Прил_3!H1013</f>
        <v>1698</v>
      </c>
    </row>
    <row r="374" customFormat="false" ht="31.2" hidden="false" customHeight="false" outlineLevel="0" collapsed="false">
      <c r="A374" s="72" t="s">
        <v>402</v>
      </c>
      <c r="B374" s="56" t="s">
        <v>403</v>
      </c>
      <c r="C374" s="71"/>
      <c r="D374" s="15" t="n">
        <f aca="false">D380+D388+D393+D375</f>
        <v>204962.4</v>
      </c>
      <c r="E374" s="15" t="n">
        <f aca="false">E380+E388+E393+E375</f>
        <v>176683.2</v>
      </c>
      <c r="F374" s="15" t="n">
        <f aca="false">F380+F388+F393+F375</f>
        <v>6194.4</v>
      </c>
    </row>
    <row r="375" customFormat="false" ht="15" hidden="false" customHeight="false" outlineLevel="0" collapsed="false">
      <c r="A375" s="19" t="s">
        <v>404</v>
      </c>
      <c r="B375" s="20" t="s">
        <v>405</v>
      </c>
      <c r="C375" s="17"/>
      <c r="D375" s="18" t="n">
        <f aca="false">D376</f>
        <v>202554.8</v>
      </c>
      <c r="E375" s="18" t="n">
        <f aca="false">E376</f>
        <v>172475.4</v>
      </c>
      <c r="F375" s="18" t="n">
        <f aca="false">F376</f>
        <v>0</v>
      </c>
    </row>
    <row r="376" customFormat="false" ht="15" hidden="false" customHeight="false" outlineLevel="0" collapsed="false">
      <c r="A376" s="23" t="s">
        <v>406</v>
      </c>
      <c r="B376" s="20" t="s">
        <v>407</v>
      </c>
      <c r="C376" s="17"/>
      <c r="D376" s="18" t="n">
        <f aca="false">D377</f>
        <v>202554.8</v>
      </c>
      <c r="E376" s="18" t="n">
        <f aca="false">E377</f>
        <v>172475.4</v>
      </c>
      <c r="F376" s="18" t="n">
        <f aca="false">F377</f>
        <v>0</v>
      </c>
    </row>
    <row r="377" customFormat="false" ht="15" hidden="false" customHeight="false" outlineLevel="0" collapsed="false">
      <c r="A377" s="23" t="s">
        <v>408</v>
      </c>
      <c r="B377" s="20" t="s">
        <v>409</v>
      </c>
      <c r="C377" s="17"/>
      <c r="D377" s="18" t="n">
        <f aca="false">D378</f>
        <v>202554.8</v>
      </c>
      <c r="E377" s="18" t="n">
        <f aca="false">E378</f>
        <v>172475.4</v>
      </c>
      <c r="F377" s="18" t="n">
        <f aca="false">F378</f>
        <v>0</v>
      </c>
    </row>
    <row r="378" customFormat="false" ht="30" hidden="false" customHeight="false" outlineLevel="0" collapsed="false">
      <c r="A378" s="21" t="s">
        <v>410</v>
      </c>
      <c r="B378" s="20" t="s">
        <v>409</v>
      </c>
      <c r="C378" s="17" t="s">
        <v>411</v>
      </c>
      <c r="D378" s="18" t="n">
        <f aca="false">D379</f>
        <v>202554.8</v>
      </c>
      <c r="E378" s="18" t="n">
        <f aca="false">E379</f>
        <v>172475.4</v>
      </c>
      <c r="F378" s="18" t="n">
        <f aca="false">F379</f>
        <v>0</v>
      </c>
    </row>
    <row r="379" customFormat="false" ht="15" hidden="false" customHeight="false" outlineLevel="0" collapsed="false">
      <c r="A379" s="21" t="s">
        <v>412</v>
      </c>
      <c r="B379" s="20" t="s">
        <v>409</v>
      </c>
      <c r="C379" s="17" t="s">
        <v>413</v>
      </c>
      <c r="D379" s="18" t="n">
        <f aca="false">Прил_3!F479</f>
        <v>202554.8</v>
      </c>
      <c r="E379" s="18" t="n">
        <f aca="false">Прил_3!G479</f>
        <v>172475.4</v>
      </c>
      <c r="F379" s="18" t="n">
        <f aca="false">Прил_3!H479</f>
        <v>0</v>
      </c>
    </row>
    <row r="380" customFormat="false" ht="15" hidden="false" customHeight="false" outlineLevel="0" collapsed="false">
      <c r="A380" s="19" t="s">
        <v>414</v>
      </c>
      <c r="B380" s="20" t="s">
        <v>415</v>
      </c>
      <c r="C380" s="24"/>
      <c r="D380" s="18" t="n">
        <f aca="false">D381</f>
        <v>1575.6</v>
      </c>
      <c r="E380" s="18" t="n">
        <f aca="false">E381</f>
        <v>3375.8</v>
      </c>
      <c r="F380" s="18" t="n">
        <f aca="false">F381</f>
        <v>5362.4</v>
      </c>
    </row>
    <row r="381" customFormat="false" ht="45" hidden="false" customHeight="false" outlineLevel="0" collapsed="false">
      <c r="A381" s="23" t="s">
        <v>416</v>
      </c>
      <c r="B381" s="20" t="s">
        <v>417</v>
      </c>
      <c r="C381" s="24"/>
      <c r="D381" s="18" t="n">
        <f aca="false">D382+D385</f>
        <v>1575.6</v>
      </c>
      <c r="E381" s="18" t="n">
        <f aca="false">E382+E385</f>
        <v>3375.8</v>
      </c>
      <c r="F381" s="18" t="n">
        <f aca="false">F382+F385</f>
        <v>5362.4</v>
      </c>
    </row>
    <row r="382" customFormat="false" ht="30" hidden="false" customHeight="false" outlineLevel="0" collapsed="false">
      <c r="A382" s="22" t="s">
        <v>418</v>
      </c>
      <c r="B382" s="20" t="s">
        <v>419</v>
      </c>
      <c r="C382" s="24"/>
      <c r="D382" s="18" t="n">
        <f aca="false">D383</f>
        <v>1575.6</v>
      </c>
      <c r="E382" s="18" t="n">
        <f aca="false">E383</f>
        <v>1575.6</v>
      </c>
      <c r="F382" s="18" t="n">
        <f aca="false">F383</f>
        <v>1622.8</v>
      </c>
    </row>
    <row r="383" customFormat="false" ht="15" hidden="false" customHeight="false" outlineLevel="0" collapsed="false">
      <c r="A383" s="21" t="s">
        <v>41</v>
      </c>
      <c r="B383" s="20" t="s">
        <v>419</v>
      </c>
      <c r="C383" s="17" t="s">
        <v>42</v>
      </c>
      <c r="D383" s="18" t="n">
        <f aca="false">D384</f>
        <v>1575.6</v>
      </c>
      <c r="E383" s="18" t="n">
        <f aca="false">E384</f>
        <v>1575.6</v>
      </c>
      <c r="F383" s="18" t="n">
        <f aca="false">F384</f>
        <v>1622.8</v>
      </c>
    </row>
    <row r="384" customFormat="false" ht="15" hidden="false" customHeight="false" outlineLevel="0" collapsed="false">
      <c r="A384" s="21" t="s">
        <v>43</v>
      </c>
      <c r="B384" s="20" t="s">
        <v>419</v>
      </c>
      <c r="C384" s="17" t="s">
        <v>44</v>
      </c>
      <c r="D384" s="18" t="n">
        <f aca="false">Прил_3!F484</f>
        <v>1575.6</v>
      </c>
      <c r="E384" s="18" t="n">
        <f aca="false">Прил_3!G484</f>
        <v>1575.6</v>
      </c>
      <c r="F384" s="18" t="n">
        <f aca="false">Прил_3!H484</f>
        <v>1622.8</v>
      </c>
    </row>
    <row r="385" customFormat="false" ht="45" hidden="false" customHeight="false" outlineLevel="0" collapsed="false">
      <c r="A385" s="41" t="s">
        <v>420</v>
      </c>
      <c r="B385" s="20" t="s">
        <v>421</v>
      </c>
      <c r="C385" s="24"/>
      <c r="D385" s="18" t="n">
        <f aca="false">D386</f>
        <v>0</v>
      </c>
      <c r="E385" s="18" t="n">
        <f aca="false">E386</f>
        <v>1800.2</v>
      </c>
      <c r="F385" s="18" t="n">
        <f aca="false">F386</f>
        <v>3739.6</v>
      </c>
    </row>
    <row r="386" customFormat="false" ht="15" hidden="false" customHeight="false" outlineLevel="0" collapsed="false">
      <c r="A386" s="21" t="s">
        <v>41</v>
      </c>
      <c r="B386" s="20" t="s">
        <v>421</v>
      </c>
      <c r="C386" s="17" t="s">
        <v>42</v>
      </c>
      <c r="D386" s="18" t="n">
        <f aca="false">D387</f>
        <v>0</v>
      </c>
      <c r="E386" s="18" t="n">
        <f aca="false">E387</f>
        <v>1800.2</v>
      </c>
      <c r="F386" s="18" t="n">
        <f aca="false">F387</f>
        <v>3739.6</v>
      </c>
    </row>
    <row r="387" customFormat="false" ht="15" hidden="false" customHeight="false" outlineLevel="0" collapsed="false">
      <c r="A387" s="21" t="s">
        <v>43</v>
      </c>
      <c r="B387" s="20" t="s">
        <v>421</v>
      </c>
      <c r="C387" s="17" t="s">
        <v>44</v>
      </c>
      <c r="D387" s="18" t="n">
        <f aca="false">Прил_3!F487</f>
        <v>0</v>
      </c>
      <c r="E387" s="18" t="n">
        <f aca="false">Прил_3!G487</f>
        <v>1800.2</v>
      </c>
      <c r="F387" s="18" t="n">
        <f aca="false">Прил_3!H487</f>
        <v>3739.6</v>
      </c>
    </row>
    <row r="388" customFormat="false" ht="15" hidden="false" customHeight="false" outlineLevel="0" collapsed="false">
      <c r="A388" s="19" t="s">
        <v>422</v>
      </c>
      <c r="B388" s="20" t="s">
        <v>423</v>
      </c>
      <c r="C388" s="24"/>
      <c r="D388" s="18" t="n">
        <f aca="false">D389</f>
        <v>200</v>
      </c>
      <c r="E388" s="18" t="n">
        <f aca="false">E389</f>
        <v>200</v>
      </c>
      <c r="F388" s="18" t="n">
        <f aca="false">F389</f>
        <v>200</v>
      </c>
    </row>
    <row r="389" customFormat="false" ht="15" hidden="false" customHeight="false" outlineLevel="0" collapsed="false">
      <c r="A389" s="33" t="s">
        <v>424</v>
      </c>
      <c r="B389" s="20" t="s">
        <v>425</v>
      </c>
      <c r="C389" s="24"/>
      <c r="D389" s="18" t="n">
        <f aca="false">D390</f>
        <v>200</v>
      </c>
      <c r="E389" s="18" t="n">
        <f aca="false">E390</f>
        <v>200</v>
      </c>
      <c r="F389" s="18" t="n">
        <f aca="false">F390</f>
        <v>200</v>
      </c>
    </row>
    <row r="390" customFormat="false" ht="30" hidden="false" customHeight="false" outlineLevel="0" collapsed="false">
      <c r="A390" s="22" t="s">
        <v>426</v>
      </c>
      <c r="B390" s="26" t="s">
        <v>427</v>
      </c>
      <c r="C390" s="24"/>
      <c r="D390" s="18" t="n">
        <f aca="false">D391</f>
        <v>200</v>
      </c>
      <c r="E390" s="18" t="n">
        <f aca="false">E391</f>
        <v>200</v>
      </c>
      <c r="F390" s="18" t="n">
        <f aca="false">F391</f>
        <v>200</v>
      </c>
    </row>
    <row r="391" customFormat="false" ht="15" hidden="false" customHeight="false" outlineLevel="0" collapsed="false">
      <c r="A391" s="21" t="s">
        <v>41</v>
      </c>
      <c r="B391" s="26" t="s">
        <v>427</v>
      </c>
      <c r="C391" s="17" t="s">
        <v>42</v>
      </c>
      <c r="D391" s="18" t="n">
        <f aca="false">D392</f>
        <v>200</v>
      </c>
      <c r="E391" s="18" t="n">
        <f aca="false">E392</f>
        <v>200</v>
      </c>
      <c r="F391" s="18" t="n">
        <f aca="false">F392</f>
        <v>200</v>
      </c>
    </row>
    <row r="392" customFormat="false" ht="15" hidden="false" customHeight="false" outlineLevel="0" collapsed="false">
      <c r="A392" s="21" t="s">
        <v>43</v>
      </c>
      <c r="B392" s="26" t="s">
        <v>427</v>
      </c>
      <c r="C392" s="17" t="s">
        <v>44</v>
      </c>
      <c r="D392" s="18" t="n">
        <f aca="false">Прил_3!F492</f>
        <v>200</v>
      </c>
      <c r="E392" s="18" t="n">
        <f aca="false">Прил_3!G492</f>
        <v>200</v>
      </c>
      <c r="F392" s="18" t="n">
        <f aca="false">Прил_3!H492</f>
        <v>200</v>
      </c>
    </row>
    <row r="393" customFormat="false" ht="15" hidden="false" customHeight="false" outlineLevel="0" collapsed="false">
      <c r="A393" s="19" t="s">
        <v>141</v>
      </c>
      <c r="B393" s="20" t="s">
        <v>466</v>
      </c>
      <c r="C393" s="24"/>
      <c r="D393" s="18" t="n">
        <f aca="false">D394</f>
        <v>632</v>
      </c>
      <c r="E393" s="18" t="n">
        <f aca="false">E394</f>
        <v>632</v>
      </c>
      <c r="F393" s="18" t="n">
        <f aca="false">F394</f>
        <v>632</v>
      </c>
    </row>
    <row r="394" customFormat="false" ht="30" hidden="false" customHeight="false" outlineLevel="0" collapsed="false">
      <c r="A394" s="23" t="s">
        <v>467</v>
      </c>
      <c r="B394" s="20" t="s">
        <v>468</v>
      </c>
      <c r="C394" s="24"/>
      <c r="D394" s="18" t="n">
        <f aca="false">D395</f>
        <v>632</v>
      </c>
      <c r="E394" s="18" t="n">
        <f aca="false">E395</f>
        <v>632</v>
      </c>
      <c r="F394" s="18" t="n">
        <f aca="false">F395</f>
        <v>632</v>
      </c>
    </row>
    <row r="395" customFormat="false" ht="30" hidden="false" customHeight="false" outlineLevel="0" collapsed="false">
      <c r="A395" s="23" t="s">
        <v>469</v>
      </c>
      <c r="B395" s="20" t="s">
        <v>470</v>
      </c>
      <c r="C395" s="24"/>
      <c r="D395" s="18" t="n">
        <f aca="false">D396+D398</f>
        <v>632</v>
      </c>
      <c r="E395" s="18" t="n">
        <f aca="false">E396+E398</f>
        <v>632</v>
      </c>
      <c r="F395" s="18" t="n">
        <f aca="false">F396+F398</f>
        <v>632</v>
      </c>
    </row>
    <row r="396" customFormat="false" ht="45" hidden="false" customHeight="false" outlineLevel="0" collapsed="false">
      <c r="A396" s="21" t="s">
        <v>27</v>
      </c>
      <c r="B396" s="20" t="s">
        <v>470</v>
      </c>
      <c r="C396" s="17" t="s">
        <v>28</v>
      </c>
      <c r="D396" s="18" t="n">
        <f aca="false">D397</f>
        <v>582.1</v>
      </c>
      <c r="E396" s="18" t="n">
        <f aca="false">E397</f>
        <v>582.1</v>
      </c>
      <c r="F396" s="18" t="n">
        <f aca="false">F397</f>
        <v>582.1</v>
      </c>
    </row>
    <row r="397" customFormat="false" ht="15" hidden="false" customHeight="false" outlineLevel="0" collapsed="false">
      <c r="A397" s="21" t="s">
        <v>29</v>
      </c>
      <c r="B397" s="20" t="s">
        <v>470</v>
      </c>
      <c r="C397" s="17" t="s">
        <v>30</v>
      </c>
      <c r="D397" s="18" t="n">
        <f aca="false">Прил_3!F591</f>
        <v>582.1</v>
      </c>
      <c r="E397" s="18" t="n">
        <f aca="false">Прил_3!G591</f>
        <v>582.1</v>
      </c>
      <c r="F397" s="18" t="n">
        <f aca="false">Прил_3!H591</f>
        <v>582.1</v>
      </c>
    </row>
    <row r="398" customFormat="false" ht="15" hidden="false" customHeight="false" outlineLevel="0" collapsed="false">
      <c r="A398" s="21" t="s">
        <v>41</v>
      </c>
      <c r="B398" s="20" t="s">
        <v>470</v>
      </c>
      <c r="C398" s="17" t="s">
        <v>42</v>
      </c>
      <c r="D398" s="18" t="n">
        <f aca="false">D399</f>
        <v>49.9</v>
      </c>
      <c r="E398" s="18" t="n">
        <f aca="false">E399</f>
        <v>49.9</v>
      </c>
      <c r="F398" s="18" t="n">
        <f aca="false">F399</f>
        <v>49.9</v>
      </c>
    </row>
    <row r="399" customFormat="false" ht="15" hidden="false" customHeight="false" outlineLevel="0" collapsed="false">
      <c r="A399" s="21" t="s">
        <v>43</v>
      </c>
      <c r="B399" s="20" t="s">
        <v>470</v>
      </c>
      <c r="C399" s="17" t="s">
        <v>44</v>
      </c>
      <c r="D399" s="18" t="n">
        <f aca="false">Прил_3!F593</f>
        <v>49.9</v>
      </c>
      <c r="E399" s="18" t="n">
        <f aca="false">Прил_3!G593</f>
        <v>49.9</v>
      </c>
      <c r="F399" s="18" t="n">
        <f aca="false">Прил_3!H593</f>
        <v>49.9</v>
      </c>
    </row>
    <row r="400" customFormat="false" ht="15.6" hidden="false" customHeight="false" outlineLevel="0" collapsed="false">
      <c r="A400" s="72" t="s">
        <v>55</v>
      </c>
      <c r="B400" s="56" t="s">
        <v>56</v>
      </c>
      <c r="C400" s="71"/>
      <c r="D400" s="15" t="n">
        <f aca="false">D401+D406</f>
        <v>26557</v>
      </c>
      <c r="E400" s="15" t="n">
        <f aca="false">E401+E406</f>
        <v>36340.5</v>
      </c>
      <c r="F400" s="15" t="n">
        <f aca="false">F401+F406</f>
        <v>35842.8</v>
      </c>
    </row>
    <row r="401" customFormat="false" ht="15" hidden="false" customHeight="false" outlineLevel="0" collapsed="false">
      <c r="A401" s="19" t="s">
        <v>57</v>
      </c>
      <c r="B401" s="20" t="s">
        <v>58</v>
      </c>
      <c r="C401" s="24"/>
      <c r="D401" s="18" t="n">
        <f aca="false">D402</f>
        <v>25057</v>
      </c>
      <c r="E401" s="18" t="n">
        <f aca="false">E402</f>
        <v>34840.5</v>
      </c>
      <c r="F401" s="18" t="n">
        <f aca="false">F402</f>
        <v>34342.8</v>
      </c>
    </row>
    <row r="402" customFormat="false" ht="30" hidden="false" customHeight="false" outlineLevel="0" collapsed="false">
      <c r="A402" s="23" t="s">
        <v>59</v>
      </c>
      <c r="B402" s="20" t="s">
        <v>60</v>
      </c>
      <c r="C402" s="24"/>
      <c r="D402" s="18" t="n">
        <f aca="false">D403</f>
        <v>25057</v>
      </c>
      <c r="E402" s="18" t="n">
        <f aca="false">E403</f>
        <v>34840.5</v>
      </c>
      <c r="F402" s="18" t="n">
        <f aca="false">F403</f>
        <v>34342.8</v>
      </c>
    </row>
    <row r="403" customFormat="false" ht="60" hidden="false" customHeight="false" outlineLevel="0" collapsed="false">
      <c r="A403" s="23" t="s">
        <v>61</v>
      </c>
      <c r="B403" s="20" t="s">
        <v>62</v>
      </c>
      <c r="C403" s="24"/>
      <c r="D403" s="18" t="n">
        <f aca="false">D404</f>
        <v>25057</v>
      </c>
      <c r="E403" s="18" t="n">
        <f aca="false">E404</f>
        <v>34840.5</v>
      </c>
      <c r="F403" s="18" t="n">
        <f aca="false">F404</f>
        <v>34342.8</v>
      </c>
    </row>
    <row r="404" customFormat="false" ht="15" hidden="false" customHeight="false" outlineLevel="0" collapsed="false">
      <c r="A404" s="21" t="s">
        <v>41</v>
      </c>
      <c r="B404" s="20" t="s">
        <v>62</v>
      </c>
      <c r="C404" s="17" t="s">
        <v>42</v>
      </c>
      <c r="D404" s="18" t="n">
        <f aca="false">D405</f>
        <v>25057</v>
      </c>
      <c r="E404" s="18" t="n">
        <f aca="false">E405</f>
        <v>34840.5</v>
      </c>
      <c r="F404" s="18" t="n">
        <f aca="false">F405</f>
        <v>34342.8</v>
      </c>
    </row>
    <row r="405" customFormat="false" ht="15" hidden="false" customHeight="false" outlineLevel="0" collapsed="false">
      <c r="A405" s="21" t="s">
        <v>43</v>
      </c>
      <c r="B405" s="20" t="s">
        <v>62</v>
      </c>
      <c r="C405" s="17" t="s">
        <v>44</v>
      </c>
      <c r="D405" s="18" t="n">
        <f aca="false">Прил_3!F53+Прил_3!F408+Прил_3!F498+Прил_3!F1090</f>
        <v>25057</v>
      </c>
      <c r="E405" s="18" t="n">
        <f aca="false">Прил_3!G53+Прил_3!G408+Прил_3!G498+Прил_3!G1090</f>
        <v>34840.5</v>
      </c>
      <c r="F405" s="18" t="n">
        <f aca="false">Прил_3!H53+Прил_3!H408+Прил_3!H498+Прил_3!H1090</f>
        <v>34342.8</v>
      </c>
    </row>
    <row r="406" customFormat="false" ht="15" hidden="false" customHeight="false" outlineLevel="0" collapsed="false">
      <c r="A406" s="19" t="s">
        <v>352</v>
      </c>
      <c r="B406" s="20" t="s">
        <v>353</v>
      </c>
      <c r="C406" s="24"/>
      <c r="D406" s="18" t="n">
        <f aca="false">D407</f>
        <v>1500</v>
      </c>
      <c r="E406" s="18" t="n">
        <f aca="false">E407</f>
        <v>1500</v>
      </c>
      <c r="F406" s="18" t="n">
        <f aca="false">F407</f>
        <v>1500</v>
      </c>
    </row>
    <row r="407" customFormat="false" ht="30" hidden="false" customHeight="false" outlineLevel="0" collapsed="false">
      <c r="A407" s="23" t="s">
        <v>354</v>
      </c>
      <c r="B407" s="20" t="s">
        <v>355</v>
      </c>
      <c r="C407" s="24"/>
      <c r="D407" s="18" t="n">
        <f aca="false">D408</f>
        <v>1500</v>
      </c>
      <c r="E407" s="18" t="n">
        <f aca="false">E408</f>
        <v>1500</v>
      </c>
      <c r="F407" s="18" t="n">
        <f aca="false">F408</f>
        <v>1500</v>
      </c>
    </row>
    <row r="408" customFormat="false" ht="15" hidden="false" customHeight="false" outlineLevel="0" collapsed="false">
      <c r="A408" s="22" t="s">
        <v>356</v>
      </c>
      <c r="B408" s="20" t="s">
        <v>357</v>
      </c>
      <c r="C408" s="24"/>
      <c r="D408" s="18" t="n">
        <f aca="false">D409</f>
        <v>1500</v>
      </c>
      <c r="E408" s="18" t="n">
        <f aca="false">E409</f>
        <v>1500</v>
      </c>
      <c r="F408" s="18" t="n">
        <f aca="false">F409</f>
        <v>1500</v>
      </c>
    </row>
    <row r="409" customFormat="false" ht="15" hidden="false" customHeight="false" outlineLevel="0" collapsed="false">
      <c r="A409" s="21" t="s">
        <v>65</v>
      </c>
      <c r="B409" s="20" t="s">
        <v>357</v>
      </c>
      <c r="C409" s="17" t="s">
        <v>66</v>
      </c>
      <c r="D409" s="18" t="n">
        <f aca="false">D410</f>
        <v>1500</v>
      </c>
      <c r="E409" s="18" t="n">
        <f aca="false">E410</f>
        <v>1500</v>
      </c>
      <c r="F409" s="18" t="n">
        <f aca="false">F410</f>
        <v>1500</v>
      </c>
    </row>
    <row r="410" customFormat="false" ht="30" hidden="false" customHeight="false" outlineLevel="0" collapsed="false">
      <c r="A410" s="21" t="s">
        <v>358</v>
      </c>
      <c r="B410" s="20" t="s">
        <v>357</v>
      </c>
      <c r="C410" s="17" t="s">
        <v>359</v>
      </c>
      <c r="D410" s="18" t="n">
        <f aca="false">Прил_3!F413</f>
        <v>1500</v>
      </c>
      <c r="E410" s="18" t="n">
        <f aca="false">Прил_3!G413</f>
        <v>1500</v>
      </c>
      <c r="F410" s="18" t="n">
        <f aca="false">Прил_3!H413</f>
        <v>1500</v>
      </c>
    </row>
    <row r="411" customFormat="false" ht="15.6" hidden="false" customHeight="false" outlineLevel="0" collapsed="false">
      <c r="A411" s="72" t="s">
        <v>19</v>
      </c>
      <c r="B411" s="56" t="s">
        <v>20</v>
      </c>
      <c r="C411" s="71"/>
      <c r="D411" s="74" t="n">
        <f aca="false">D412+D429+D434</f>
        <v>218170</v>
      </c>
      <c r="E411" s="74" t="n">
        <f aca="false">E412+E429+E434</f>
        <v>222086.6</v>
      </c>
      <c r="F411" s="74" t="n">
        <f aca="false">F412+F429+F434</f>
        <v>223270.1</v>
      </c>
    </row>
    <row r="412" customFormat="false" ht="15" hidden="false" customHeight="false" outlineLevel="0" collapsed="false">
      <c r="A412" s="19" t="s">
        <v>146</v>
      </c>
      <c r="B412" s="20" t="s">
        <v>147</v>
      </c>
      <c r="C412" s="24"/>
      <c r="D412" s="18" t="n">
        <f aca="false">D413+D423</f>
        <v>22015</v>
      </c>
      <c r="E412" s="18" t="n">
        <f aca="false">E413+E423</f>
        <v>21024.8</v>
      </c>
      <c r="F412" s="18" t="n">
        <f aca="false">F413+F423</f>
        <v>21024.8</v>
      </c>
    </row>
    <row r="413" customFormat="false" ht="30" hidden="false" customHeight="false" outlineLevel="0" collapsed="false">
      <c r="A413" s="23" t="s">
        <v>148</v>
      </c>
      <c r="B413" s="20" t="s">
        <v>149</v>
      </c>
      <c r="C413" s="24"/>
      <c r="D413" s="18" t="n">
        <f aca="false">D414+D417+D420</f>
        <v>21250</v>
      </c>
      <c r="E413" s="18" t="n">
        <f aca="false">E414+E417+E420</f>
        <v>21024.8</v>
      </c>
      <c r="F413" s="18" t="n">
        <f aca="false">F414+F417+F420</f>
        <v>21024.8</v>
      </c>
    </row>
    <row r="414" customFormat="false" ht="30" hidden="false" customHeight="false" outlineLevel="0" collapsed="false">
      <c r="A414" s="22" t="s">
        <v>150</v>
      </c>
      <c r="B414" s="20" t="s">
        <v>151</v>
      </c>
      <c r="C414" s="24"/>
      <c r="D414" s="18" t="n">
        <f aca="false">D415</f>
        <v>6850</v>
      </c>
      <c r="E414" s="18" t="n">
        <f aca="false">E415</f>
        <v>6824.8</v>
      </c>
      <c r="F414" s="18" t="n">
        <f aca="false">F415</f>
        <v>7824.8</v>
      </c>
    </row>
    <row r="415" customFormat="false" ht="15" hidden="false" customHeight="false" outlineLevel="0" collapsed="false">
      <c r="A415" s="21" t="s">
        <v>41</v>
      </c>
      <c r="B415" s="20" t="s">
        <v>151</v>
      </c>
      <c r="C415" s="17" t="n">
        <v>200</v>
      </c>
      <c r="D415" s="18" t="n">
        <f aca="false">D416</f>
        <v>6850</v>
      </c>
      <c r="E415" s="18" t="n">
        <f aca="false">E416</f>
        <v>6824.8</v>
      </c>
      <c r="F415" s="18" t="n">
        <f aca="false">F416</f>
        <v>7824.8</v>
      </c>
    </row>
    <row r="416" customFormat="false" ht="15" hidden="false" customHeight="false" outlineLevel="0" collapsed="false">
      <c r="A416" s="21" t="s">
        <v>43</v>
      </c>
      <c r="B416" s="20" t="s">
        <v>151</v>
      </c>
      <c r="C416" s="17" t="n">
        <v>240</v>
      </c>
      <c r="D416" s="18" t="n">
        <f aca="false">Прил_3!F144</f>
        <v>6850</v>
      </c>
      <c r="E416" s="18" t="n">
        <f aca="false">Прил_3!G144</f>
        <v>6824.8</v>
      </c>
      <c r="F416" s="18" t="n">
        <f aca="false">Прил_3!H144</f>
        <v>7824.8</v>
      </c>
    </row>
    <row r="417" customFormat="false" ht="15" hidden="false" customHeight="false" outlineLevel="0" collapsed="false">
      <c r="A417" s="19" t="s">
        <v>152</v>
      </c>
      <c r="B417" s="20" t="s">
        <v>153</v>
      </c>
      <c r="C417" s="24"/>
      <c r="D417" s="18" t="n">
        <f aca="false">D418</f>
        <v>12600</v>
      </c>
      <c r="E417" s="18" t="n">
        <f aca="false">E418</f>
        <v>12600</v>
      </c>
      <c r="F417" s="18" t="n">
        <f aca="false">F418</f>
        <v>12600</v>
      </c>
    </row>
    <row r="418" customFormat="false" ht="15" hidden="false" customHeight="false" outlineLevel="0" collapsed="false">
      <c r="A418" s="21" t="s">
        <v>41</v>
      </c>
      <c r="B418" s="20" t="s">
        <v>153</v>
      </c>
      <c r="C418" s="17" t="n">
        <v>200</v>
      </c>
      <c r="D418" s="18" t="n">
        <f aca="false">D419</f>
        <v>12600</v>
      </c>
      <c r="E418" s="18" t="n">
        <f aca="false">E419</f>
        <v>12600</v>
      </c>
      <c r="F418" s="18" t="n">
        <f aca="false">F419</f>
        <v>12600</v>
      </c>
    </row>
    <row r="419" customFormat="false" ht="15" hidden="false" customHeight="false" outlineLevel="0" collapsed="false">
      <c r="A419" s="21" t="s">
        <v>43</v>
      </c>
      <c r="B419" s="20" t="s">
        <v>153</v>
      </c>
      <c r="C419" s="17" t="n">
        <v>240</v>
      </c>
      <c r="D419" s="18" t="n">
        <f aca="false">Прил_3!F147</f>
        <v>12600</v>
      </c>
      <c r="E419" s="18" t="n">
        <f aca="false">Прил_3!G147</f>
        <v>12600</v>
      </c>
      <c r="F419" s="18" t="n">
        <f aca="false">Прил_3!H147</f>
        <v>12600</v>
      </c>
    </row>
    <row r="420" customFormat="false" ht="15" hidden="false" customHeight="false" outlineLevel="0" collapsed="false">
      <c r="A420" s="19" t="s">
        <v>360</v>
      </c>
      <c r="B420" s="20" t="s">
        <v>361</v>
      </c>
      <c r="C420" s="24"/>
      <c r="D420" s="18" t="n">
        <f aca="false">D421</f>
        <v>1800</v>
      </c>
      <c r="E420" s="18" t="n">
        <f aca="false">E421</f>
        <v>1600</v>
      </c>
      <c r="F420" s="18" t="n">
        <f aca="false">F421</f>
        <v>600</v>
      </c>
    </row>
    <row r="421" customFormat="false" ht="15" hidden="false" customHeight="false" outlineLevel="0" collapsed="false">
      <c r="A421" s="21" t="s">
        <v>41</v>
      </c>
      <c r="B421" s="20" t="s">
        <v>361</v>
      </c>
      <c r="C421" s="17" t="n">
        <v>200</v>
      </c>
      <c r="D421" s="18" t="n">
        <f aca="false">D422</f>
        <v>1800</v>
      </c>
      <c r="E421" s="18" t="n">
        <f aca="false">E422</f>
        <v>1600</v>
      </c>
      <c r="F421" s="18" t="n">
        <f aca="false">F422</f>
        <v>600</v>
      </c>
    </row>
    <row r="422" customFormat="false" ht="15" hidden="false" customHeight="false" outlineLevel="0" collapsed="false">
      <c r="A422" s="21" t="s">
        <v>43</v>
      </c>
      <c r="B422" s="20" t="s">
        <v>361</v>
      </c>
      <c r="C422" s="17" t="n">
        <v>240</v>
      </c>
      <c r="D422" s="18" t="n">
        <f aca="false">Прил_3!F419</f>
        <v>1800</v>
      </c>
      <c r="E422" s="18" t="n">
        <f aca="false">Прил_3!G419</f>
        <v>1600</v>
      </c>
      <c r="F422" s="18" t="n">
        <f aca="false">Прил_3!H419</f>
        <v>600</v>
      </c>
    </row>
    <row r="423" customFormat="false" ht="30" hidden="false" customHeight="false" outlineLevel="0" collapsed="false">
      <c r="A423" s="23" t="s">
        <v>154</v>
      </c>
      <c r="B423" s="20" t="s">
        <v>155</v>
      </c>
      <c r="C423" s="24"/>
      <c r="D423" s="18" t="n">
        <f aca="false">D424</f>
        <v>765</v>
      </c>
      <c r="E423" s="18" t="n">
        <f aca="false">E424</f>
        <v>0</v>
      </c>
      <c r="F423" s="18" t="n">
        <f aca="false">F424</f>
        <v>0</v>
      </c>
    </row>
    <row r="424" customFormat="false" ht="30" hidden="false" customHeight="false" outlineLevel="0" collapsed="false">
      <c r="A424" s="23" t="s">
        <v>156</v>
      </c>
      <c r="B424" s="20" t="s">
        <v>157</v>
      </c>
      <c r="C424" s="24"/>
      <c r="D424" s="18" t="n">
        <f aca="false">D425+D427</f>
        <v>765</v>
      </c>
      <c r="E424" s="18" t="n">
        <f aca="false">E425+E427</f>
        <v>0</v>
      </c>
      <c r="F424" s="18" t="n">
        <f aca="false">F425+F427</f>
        <v>0</v>
      </c>
    </row>
    <row r="425" customFormat="false" ht="45" hidden="false" customHeight="false" outlineLevel="0" collapsed="false">
      <c r="A425" s="25" t="s">
        <v>27</v>
      </c>
      <c r="B425" s="20" t="s">
        <v>157</v>
      </c>
      <c r="C425" s="17" t="s">
        <v>28</v>
      </c>
      <c r="D425" s="18" t="n">
        <f aca="false">D426</f>
        <v>682.2</v>
      </c>
      <c r="E425" s="18" t="n">
        <f aca="false">E426</f>
        <v>0</v>
      </c>
      <c r="F425" s="18" t="n">
        <f aca="false">F426</f>
        <v>0</v>
      </c>
    </row>
    <row r="426" customFormat="false" ht="15" hidden="false" customHeight="false" outlineLevel="0" collapsed="false">
      <c r="A426" s="25" t="s">
        <v>29</v>
      </c>
      <c r="B426" s="20" t="s">
        <v>157</v>
      </c>
      <c r="C426" s="17" t="s">
        <v>30</v>
      </c>
      <c r="D426" s="18" t="n">
        <f aca="false">Прил_3!F151</f>
        <v>682.2</v>
      </c>
      <c r="E426" s="18" t="n">
        <f aca="false">Прил_3!G151</f>
        <v>0</v>
      </c>
      <c r="F426" s="18" t="n">
        <f aca="false">Прил_3!H151</f>
        <v>0</v>
      </c>
    </row>
    <row r="427" customFormat="false" ht="15" hidden="false" customHeight="false" outlineLevel="0" collapsed="false">
      <c r="A427" s="21" t="s">
        <v>41</v>
      </c>
      <c r="B427" s="20" t="s">
        <v>157</v>
      </c>
      <c r="C427" s="17" t="n">
        <v>200</v>
      </c>
      <c r="D427" s="18" t="n">
        <f aca="false">D428</f>
        <v>82.8</v>
      </c>
      <c r="E427" s="18" t="n">
        <f aca="false">E428</f>
        <v>0</v>
      </c>
      <c r="F427" s="18" t="n">
        <f aca="false">F428</f>
        <v>0</v>
      </c>
    </row>
    <row r="428" customFormat="false" ht="15" hidden="false" customHeight="false" outlineLevel="0" collapsed="false">
      <c r="A428" s="21" t="s">
        <v>43</v>
      </c>
      <c r="B428" s="20" t="s">
        <v>157</v>
      </c>
      <c r="C428" s="17" t="n">
        <v>240</v>
      </c>
      <c r="D428" s="18" t="n">
        <f aca="false">Прил_3!F153</f>
        <v>82.8</v>
      </c>
      <c r="E428" s="18" t="n">
        <f aca="false">Прил_3!G153</f>
        <v>0</v>
      </c>
      <c r="F428" s="18" t="n">
        <f aca="false">Прил_3!H153</f>
        <v>0</v>
      </c>
    </row>
    <row r="429" customFormat="false" ht="15" hidden="false" customHeight="false" outlineLevel="0" collapsed="false">
      <c r="A429" s="19" t="s">
        <v>723</v>
      </c>
      <c r="B429" s="20" t="s">
        <v>724</v>
      </c>
      <c r="C429" s="24"/>
      <c r="D429" s="18" t="n">
        <f aca="false">D430</f>
        <v>22115.4</v>
      </c>
      <c r="E429" s="18" t="n">
        <f aca="false">E430</f>
        <v>22875</v>
      </c>
      <c r="F429" s="18" t="n">
        <f aca="false">F430</f>
        <v>22475</v>
      </c>
    </row>
    <row r="430" customFormat="false" ht="15" hidden="false" customHeight="false" outlineLevel="0" collapsed="false">
      <c r="A430" s="23" t="s">
        <v>725</v>
      </c>
      <c r="B430" s="20" t="s">
        <v>726</v>
      </c>
      <c r="C430" s="24"/>
      <c r="D430" s="18" t="n">
        <f aca="false">D431</f>
        <v>22115.4</v>
      </c>
      <c r="E430" s="18" t="n">
        <f aca="false">E431</f>
        <v>22875</v>
      </c>
      <c r="F430" s="18" t="n">
        <f aca="false">F431</f>
        <v>22475</v>
      </c>
    </row>
    <row r="431" customFormat="false" ht="15" hidden="false" customHeight="false" outlineLevel="0" collapsed="false">
      <c r="A431" s="19" t="s">
        <v>727</v>
      </c>
      <c r="B431" s="20" t="s">
        <v>728</v>
      </c>
      <c r="C431" s="24"/>
      <c r="D431" s="18" t="n">
        <f aca="false">D432</f>
        <v>22115.4</v>
      </c>
      <c r="E431" s="18" t="n">
        <f aca="false">E432</f>
        <v>22875</v>
      </c>
      <c r="F431" s="18" t="n">
        <f aca="false">F432</f>
        <v>22475</v>
      </c>
    </row>
    <row r="432" customFormat="false" ht="15" hidden="false" customHeight="false" outlineLevel="0" collapsed="false">
      <c r="A432" s="16" t="s">
        <v>721</v>
      </c>
      <c r="B432" s="20" t="s">
        <v>728</v>
      </c>
      <c r="C432" s="17" t="s">
        <v>729</v>
      </c>
      <c r="D432" s="18" t="n">
        <f aca="false">D433</f>
        <v>22115.4</v>
      </c>
      <c r="E432" s="18" t="n">
        <f aca="false">E433</f>
        <v>22875</v>
      </c>
      <c r="F432" s="18" t="n">
        <f aca="false">F433</f>
        <v>22475</v>
      </c>
    </row>
    <row r="433" customFormat="false" ht="15" hidden="false" customHeight="false" outlineLevel="0" collapsed="false">
      <c r="A433" s="16" t="s">
        <v>730</v>
      </c>
      <c r="B433" s="20" t="s">
        <v>728</v>
      </c>
      <c r="C433" s="17" t="s">
        <v>731</v>
      </c>
      <c r="D433" s="18" t="n">
        <f aca="false">Прил_3!F1108</f>
        <v>22115.4</v>
      </c>
      <c r="E433" s="18" t="n">
        <f aca="false">Прил_3!G1108</f>
        <v>22875</v>
      </c>
      <c r="F433" s="18" t="n">
        <f aca="false">Прил_3!H1108</f>
        <v>22475</v>
      </c>
    </row>
    <row r="434" customFormat="false" ht="15" hidden="false" customHeight="false" outlineLevel="0" collapsed="false">
      <c r="A434" s="19" t="s">
        <v>21</v>
      </c>
      <c r="B434" s="20" t="s">
        <v>22</v>
      </c>
      <c r="C434" s="24"/>
      <c r="D434" s="18" t="n">
        <f aca="false">D435</f>
        <v>174039.6</v>
      </c>
      <c r="E434" s="18" t="n">
        <f aca="false">E435</f>
        <v>178186.8</v>
      </c>
      <c r="F434" s="18" t="n">
        <f aca="false">F435</f>
        <v>179770.3</v>
      </c>
    </row>
    <row r="435" customFormat="false" ht="30" hidden="false" customHeight="false" outlineLevel="0" collapsed="false">
      <c r="A435" s="19" t="s">
        <v>23</v>
      </c>
      <c r="B435" s="20" t="s">
        <v>24</v>
      </c>
      <c r="C435" s="24"/>
      <c r="D435" s="18" t="n">
        <f aca="false">D436+D439+D446+D453+D467+D476+D460+D463</f>
        <v>174039.6</v>
      </c>
      <c r="E435" s="18" t="n">
        <f aca="false">E436+E439+E446+E453+E467+E476+E460+E463</f>
        <v>178186.8</v>
      </c>
      <c r="F435" s="18" t="n">
        <f aca="false">F436+F439+F446+F453+F467+F476+F460+F463</f>
        <v>179770.3</v>
      </c>
    </row>
    <row r="436" customFormat="false" ht="15" hidden="false" customHeight="false" outlineLevel="0" collapsed="false">
      <c r="A436" s="19" t="s">
        <v>25</v>
      </c>
      <c r="B436" s="20" t="s">
        <v>26</v>
      </c>
      <c r="C436" s="24"/>
      <c r="D436" s="18" t="n">
        <f aca="false">D437</f>
        <v>2469.4</v>
      </c>
      <c r="E436" s="18" t="n">
        <f aca="false">E437</f>
        <v>2469.4</v>
      </c>
      <c r="F436" s="18" t="n">
        <f aca="false">F437</f>
        <v>2469.4</v>
      </c>
    </row>
    <row r="437" customFormat="false" ht="45" hidden="false" customHeight="false" outlineLevel="0" collapsed="false">
      <c r="A437" s="21" t="s">
        <v>27</v>
      </c>
      <c r="B437" s="20" t="s">
        <v>26</v>
      </c>
      <c r="C437" s="17" t="s">
        <v>28</v>
      </c>
      <c r="D437" s="18" t="n">
        <f aca="false">D438</f>
        <v>2469.4</v>
      </c>
      <c r="E437" s="18" t="n">
        <f aca="false">E438</f>
        <v>2469.4</v>
      </c>
      <c r="F437" s="18" t="n">
        <f aca="false">F438</f>
        <v>2469.4</v>
      </c>
    </row>
    <row r="438" customFormat="false" ht="15" hidden="false" customHeight="false" outlineLevel="0" collapsed="false">
      <c r="A438" s="21" t="s">
        <v>29</v>
      </c>
      <c r="B438" s="20" t="s">
        <v>26</v>
      </c>
      <c r="C438" s="17" t="s">
        <v>30</v>
      </c>
      <c r="D438" s="18" t="n">
        <f aca="false">Прил_3!F25</f>
        <v>2469.4</v>
      </c>
      <c r="E438" s="18" t="n">
        <f aca="false">Прил_3!G25</f>
        <v>2469.4</v>
      </c>
      <c r="F438" s="18" t="n">
        <f aca="false">Прил_3!H25</f>
        <v>2469.4</v>
      </c>
    </row>
    <row r="439" customFormat="false" ht="15" hidden="false" customHeight="false" outlineLevel="0" collapsed="false">
      <c r="A439" s="19" t="s">
        <v>63</v>
      </c>
      <c r="B439" s="20" t="s">
        <v>64</v>
      </c>
      <c r="C439" s="24"/>
      <c r="D439" s="18" t="n">
        <f aca="false">D440+D442+D444</f>
        <v>95921.5</v>
      </c>
      <c r="E439" s="18" t="n">
        <f aca="false">E440+E442+E444</f>
        <v>99228.7</v>
      </c>
      <c r="F439" s="18" t="n">
        <f aca="false">F440+F442+F444</f>
        <v>100812.2</v>
      </c>
    </row>
    <row r="440" customFormat="false" ht="45" hidden="false" customHeight="false" outlineLevel="0" collapsed="false">
      <c r="A440" s="21" t="s">
        <v>27</v>
      </c>
      <c r="B440" s="20" t="s">
        <v>64</v>
      </c>
      <c r="C440" s="17" t="s">
        <v>28</v>
      </c>
      <c r="D440" s="18" t="n">
        <f aca="false">D441</f>
        <v>81400.1</v>
      </c>
      <c r="E440" s="18" t="n">
        <f aca="false">E441</f>
        <v>81400.1</v>
      </c>
      <c r="F440" s="18" t="n">
        <f aca="false">F441</f>
        <v>81400.1</v>
      </c>
    </row>
    <row r="441" customFormat="false" ht="15" hidden="false" customHeight="false" outlineLevel="0" collapsed="false">
      <c r="A441" s="21" t="s">
        <v>29</v>
      </c>
      <c r="B441" s="20" t="s">
        <v>64</v>
      </c>
      <c r="C441" s="17" t="s">
        <v>30</v>
      </c>
      <c r="D441" s="18" t="n">
        <f aca="false">Прил_3!F59</f>
        <v>81400.1</v>
      </c>
      <c r="E441" s="18" t="n">
        <f aca="false">Прил_3!G59</f>
        <v>81400.1</v>
      </c>
      <c r="F441" s="18" t="n">
        <f aca="false">Прил_3!H59</f>
        <v>81400.1</v>
      </c>
    </row>
    <row r="442" customFormat="false" ht="15" hidden="false" customHeight="false" outlineLevel="0" collapsed="false">
      <c r="A442" s="21" t="s">
        <v>41</v>
      </c>
      <c r="B442" s="20" t="s">
        <v>64</v>
      </c>
      <c r="C442" s="17" t="s">
        <v>42</v>
      </c>
      <c r="D442" s="18" t="n">
        <f aca="false">D443</f>
        <v>12212.8</v>
      </c>
      <c r="E442" s="18" t="n">
        <f aca="false">E443</f>
        <v>15511</v>
      </c>
      <c r="F442" s="18" t="n">
        <f aca="false">F443</f>
        <v>17093.5</v>
      </c>
    </row>
    <row r="443" customFormat="false" ht="15" hidden="false" customHeight="false" outlineLevel="0" collapsed="false">
      <c r="A443" s="21" t="s">
        <v>43</v>
      </c>
      <c r="B443" s="20" t="s">
        <v>64</v>
      </c>
      <c r="C443" s="17" t="s">
        <v>44</v>
      </c>
      <c r="D443" s="18" t="n">
        <f aca="false">Прил_3!F61</f>
        <v>12212.8</v>
      </c>
      <c r="E443" s="18" t="n">
        <f aca="false">Прил_3!G61</f>
        <v>15511</v>
      </c>
      <c r="F443" s="18" t="n">
        <f aca="false">Прил_3!H61</f>
        <v>17093.5</v>
      </c>
    </row>
    <row r="444" customFormat="false" ht="15" hidden="false" customHeight="false" outlineLevel="0" collapsed="false">
      <c r="A444" s="21" t="s">
        <v>65</v>
      </c>
      <c r="B444" s="20" t="s">
        <v>64</v>
      </c>
      <c r="C444" s="17" t="s">
        <v>66</v>
      </c>
      <c r="D444" s="18" t="n">
        <f aca="false">D445</f>
        <v>2308.6</v>
      </c>
      <c r="E444" s="18" t="n">
        <f aca="false">E445</f>
        <v>2317.6</v>
      </c>
      <c r="F444" s="18" t="n">
        <f aca="false">F445</f>
        <v>2318.6</v>
      </c>
    </row>
    <row r="445" customFormat="false" ht="15" hidden="false" customHeight="false" outlineLevel="0" collapsed="false">
      <c r="A445" s="25" t="s">
        <v>67</v>
      </c>
      <c r="B445" s="20" t="s">
        <v>64</v>
      </c>
      <c r="C445" s="17" t="s">
        <v>68</v>
      </c>
      <c r="D445" s="18" t="n">
        <f aca="false">Прил_3!F63</f>
        <v>2308.6</v>
      </c>
      <c r="E445" s="18" t="n">
        <f aca="false">Прил_3!G63</f>
        <v>2317.6</v>
      </c>
      <c r="F445" s="18" t="n">
        <f aca="false">Прил_3!H63</f>
        <v>2318.6</v>
      </c>
    </row>
    <row r="446" customFormat="false" ht="15" hidden="false" customHeight="false" outlineLevel="0" collapsed="false">
      <c r="A446" s="19" t="s">
        <v>158</v>
      </c>
      <c r="B446" s="20" t="s">
        <v>159</v>
      </c>
      <c r="C446" s="24"/>
      <c r="D446" s="18" t="n">
        <f aca="false">D447+D449+D451</f>
        <v>9817.1</v>
      </c>
      <c r="E446" s="18" t="n">
        <f aca="false">E447+E449+E451</f>
        <v>10117.1</v>
      </c>
      <c r="F446" s="18" t="n">
        <f aca="false">F447+F449+F451</f>
        <v>10117.1</v>
      </c>
    </row>
    <row r="447" customFormat="false" ht="45" hidden="false" customHeight="false" outlineLevel="0" collapsed="false">
      <c r="A447" s="21" t="s">
        <v>27</v>
      </c>
      <c r="B447" s="20" t="s">
        <v>159</v>
      </c>
      <c r="C447" s="17" t="s">
        <v>28</v>
      </c>
      <c r="D447" s="18" t="n">
        <f aca="false">D448</f>
        <v>8932.4</v>
      </c>
      <c r="E447" s="18" t="n">
        <f aca="false">E448</f>
        <v>8932.4</v>
      </c>
      <c r="F447" s="18" t="n">
        <f aca="false">F448</f>
        <v>8932.4</v>
      </c>
    </row>
    <row r="448" customFormat="false" ht="15" hidden="false" customHeight="false" outlineLevel="0" collapsed="false">
      <c r="A448" s="21" t="s">
        <v>29</v>
      </c>
      <c r="B448" s="20" t="s">
        <v>159</v>
      </c>
      <c r="C448" s="17" t="s">
        <v>30</v>
      </c>
      <c r="D448" s="18" t="n">
        <f aca="false">Прил_3!F158</f>
        <v>8932.4</v>
      </c>
      <c r="E448" s="18" t="n">
        <f aca="false">Прил_3!G158</f>
        <v>8932.4</v>
      </c>
      <c r="F448" s="18" t="n">
        <f aca="false">Прил_3!H158</f>
        <v>8932.4</v>
      </c>
    </row>
    <row r="449" customFormat="false" ht="15" hidden="false" customHeight="false" outlineLevel="0" collapsed="false">
      <c r="A449" s="21" t="s">
        <v>41</v>
      </c>
      <c r="B449" s="20" t="s">
        <v>159</v>
      </c>
      <c r="C449" s="17" t="s">
        <v>42</v>
      </c>
      <c r="D449" s="18" t="n">
        <f aca="false">D450</f>
        <v>771.7</v>
      </c>
      <c r="E449" s="18" t="n">
        <f aca="false">E450</f>
        <v>1181.7</v>
      </c>
      <c r="F449" s="18" t="n">
        <f aca="false">F450</f>
        <v>1181.7</v>
      </c>
    </row>
    <row r="450" customFormat="false" ht="15" hidden="false" customHeight="false" outlineLevel="0" collapsed="false">
      <c r="A450" s="21" t="s">
        <v>43</v>
      </c>
      <c r="B450" s="20" t="s">
        <v>159</v>
      </c>
      <c r="C450" s="17" t="s">
        <v>44</v>
      </c>
      <c r="D450" s="18" t="n">
        <f aca="false">Прил_3!F160</f>
        <v>771.7</v>
      </c>
      <c r="E450" s="18" t="n">
        <f aca="false">Прил_3!G160</f>
        <v>1181.7</v>
      </c>
      <c r="F450" s="18" t="n">
        <f aca="false">Прил_3!H160</f>
        <v>1181.7</v>
      </c>
    </row>
    <row r="451" customFormat="false" ht="15" hidden="false" customHeight="false" outlineLevel="0" collapsed="false">
      <c r="A451" s="21" t="s">
        <v>65</v>
      </c>
      <c r="B451" s="20" t="s">
        <v>159</v>
      </c>
      <c r="C451" s="17" t="s">
        <v>66</v>
      </c>
      <c r="D451" s="18" t="n">
        <f aca="false">D452</f>
        <v>113</v>
      </c>
      <c r="E451" s="18" t="n">
        <f aca="false">E452</f>
        <v>3</v>
      </c>
      <c r="F451" s="18" t="n">
        <f aca="false">F452</f>
        <v>3</v>
      </c>
    </row>
    <row r="452" customFormat="false" ht="15" hidden="false" customHeight="false" outlineLevel="0" collapsed="false">
      <c r="A452" s="25" t="s">
        <v>67</v>
      </c>
      <c r="B452" s="20" t="s">
        <v>159</v>
      </c>
      <c r="C452" s="17" t="s">
        <v>68</v>
      </c>
      <c r="D452" s="18" t="n">
        <f aca="false">Прил_3!F162</f>
        <v>113</v>
      </c>
      <c r="E452" s="18" t="n">
        <f aca="false">Прил_3!G162</f>
        <v>3</v>
      </c>
      <c r="F452" s="18" t="n">
        <f aca="false">Прил_3!H162</f>
        <v>3</v>
      </c>
    </row>
    <row r="453" customFormat="false" ht="15" hidden="false" customHeight="false" outlineLevel="0" collapsed="false">
      <c r="A453" s="22" t="s">
        <v>87</v>
      </c>
      <c r="B453" s="26" t="s">
        <v>88</v>
      </c>
      <c r="C453" s="24"/>
      <c r="D453" s="18" t="n">
        <f aca="false">D454+D456+D458</f>
        <v>11950</v>
      </c>
      <c r="E453" s="18" t="n">
        <f aca="false">E454+E456+E458</f>
        <v>12180</v>
      </c>
      <c r="F453" s="18" t="n">
        <f aca="false">F454+F456+F458</f>
        <v>12180</v>
      </c>
    </row>
    <row r="454" customFormat="false" ht="45" hidden="false" customHeight="false" outlineLevel="0" collapsed="false">
      <c r="A454" s="21" t="s">
        <v>27</v>
      </c>
      <c r="B454" s="20" t="s">
        <v>88</v>
      </c>
      <c r="C454" s="17" t="s">
        <v>28</v>
      </c>
      <c r="D454" s="18" t="n">
        <f aca="false">D455</f>
        <v>10992</v>
      </c>
      <c r="E454" s="18" t="n">
        <f aca="false">E455</f>
        <v>10992</v>
      </c>
      <c r="F454" s="18" t="n">
        <f aca="false">F455</f>
        <v>10992</v>
      </c>
    </row>
    <row r="455" customFormat="false" ht="15" hidden="false" customHeight="false" outlineLevel="0" collapsed="false">
      <c r="A455" s="21" t="s">
        <v>29</v>
      </c>
      <c r="B455" s="20" t="s">
        <v>88</v>
      </c>
      <c r="C455" s="17" t="s">
        <v>30</v>
      </c>
      <c r="D455" s="18" t="n">
        <f aca="false">Прил_3!F84</f>
        <v>10992</v>
      </c>
      <c r="E455" s="18" t="n">
        <f aca="false">Прил_3!G84</f>
        <v>10992</v>
      </c>
      <c r="F455" s="18" t="n">
        <f aca="false">Прил_3!H84</f>
        <v>10992</v>
      </c>
    </row>
    <row r="456" customFormat="false" ht="15" hidden="false" customHeight="false" outlineLevel="0" collapsed="false">
      <c r="A456" s="21" t="s">
        <v>41</v>
      </c>
      <c r="B456" s="20" t="s">
        <v>88</v>
      </c>
      <c r="C456" s="17" t="s">
        <v>42</v>
      </c>
      <c r="D456" s="18" t="n">
        <f aca="false">D457</f>
        <v>943</v>
      </c>
      <c r="E456" s="18" t="n">
        <f aca="false">E457</f>
        <v>1173</v>
      </c>
      <c r="F456" s="18" t="n">
        <f aca="false">F457</f>
        <v>1173</v>
      </c>
    </row>
    <row r="457" customFormat="false" ht="15" hidden="false" customHeight="false" outlineLevel="0" collapsed="false">
      <c r="A457" s="21" t="s">
        <v>43</v>
      </c>
      <c r="B457" s="20" t="s">
        <v>88</v>
      </c>
      <c r="C457" s="17" t="s">
        <v>44</v>
      </c>
      <c r="D457" s="18" t="n">
        <f aca="false">Прил_3!F86</f>
        <v>943</v>
      </c>
      <c r="E457" s="18" t="n">
        <f aca="false">Прил_3!G86</f>
        <v>1173</v>
      </c>
      <c r="F457" s="18" t="n">
        <f aca="false">Прил_3!H86</f>
        <v>1173</v>
      </c>
    </row>
    <row r="458" customFormat="false" ht="15" hidden="false" customHeight="false" outlineLevel="0" collapsed="false">
      <c r="A458" s="21" t="s">
        <v>65</v>
      </c>
      <c r="B458" s="20" t="s">
        <v>88</v>
      </c>
      <c r="C458" s="17" t="s">
        <v>66</v>
      </c>
      <c r="D458" s="18" t="n">
        <f aca="false">D459</f>
        <v>15</v>
      </c>
      <c r="E458" s="18" t="n">
        <f aca="false">E459</f>
        <v>15</v>
      </c>
      <c r="F458" s="18" t="n">
        <f aca="false">F459</f>
        <v>15</v>
      </c>
    </row>
    <row r="459" customFormat="false" ht="15" hidden="false" customHeight="false" outlineLevel="0" collapsed="false">
      <c r="A459" s="25" t="s">
        <v>67</v>
      </c>
      <c r="B459" s="20" t="s">
        <v>88</v>
      </c>
      <c r="C459" s="17" t="s">
        <v>68</v>
      </c>
      <c r="D459" s="18" t="n">
        <f aca="false">Прил_3!F88</f>
        <v>15</v>
      </c>
      <c r="E459" s="18" t="n">
        <f aca="false">Прил_3!G88</f>
        <v>15</v>
      </c>
      <c r="F459" s="18" t="n">
        <f aca="false">Прил_3!H88</f>
        <v>15</v>
      </c>
    </row>
    <row r="460" customFormat="false" ht="15" hidden="false" customHeight="false" outlineLevel="0" collapsed="false">
      <c r="A460" s="22" t="s">
        <v>198</v>
      </c>
      <c r="B460" s="26" t="s">
        <v>199</v>
      </c>
      <c r="C460" s="24"/>
      <c r="D460" s="18" t="n">
        <f aca="false">D461</f>
        <v>200</v>
      </c>
      <c r="E460" s="18" t="n">
        <f aca="false">E461</f>
        <v>200</v>
      </c>
      <c r="F460" s="18" t="n">
        <f aca="false">F461</f>
        <v>200</v>
      </c>
    </row>
    <row r="461" customFormat="false" ht="15" hidden="false" customHeight="false" outlineLevel="0" collapsed="false">
      <c r="A461" s="21" t="s">
        <v>41</v>
      </c>
      <c r="B461" s="26" t="s">
        <v>199</v>
      </c>
      <c r="C461" s="17" t="s">
        <v>42</v>
      </c>
      <c r="D461" s="18" t="n">
        <f aca="false">D462</f>
        <v>200</v>
      </c>
      <c r="E461" s="18" t="n">
        <f aca="false">E462</f>
        <v>200</v>
      </c>
      <c r="F461" s="18" t="n">
        <f aca="false">F462</f>
        <v>200</v>
      </c>
    </row>
    <row r="462" customFormat="false" ht="15" hidden="false" customHeight="false" outlineLevel="0" collapsed="false">
      <c r="A462" s="21" t="s">
        <v>43</v>
      </c>
      <c r="B462" s="26" t="s">
        <v>199</v>
      </c>
      <c r="C462" s="17" t="s">
        <v>44</v>
      </c>
      <c r="D462" s="18" t="n">
        <f aca="false">Прил_3!F223</f>
        <v>200</v>
      </c>
      <c r="E462" s="18" t="n">
        <f aca="false">Прил_3!G223</f>
        <v>200</v>
      </c>
      <c r="F462" s="18" t="n">
        <f aca="false">Прил_3!H223</f>
        <v>200</v>
      </c>
    </row>
    <row r="463" customFormat="false" ht="15" hidden="false" customHeight="false" outlineLevel="0" collapsed="false">
      <c r="A463" s="22" t="s">
        <v>160</v>
      </c>
      <c r="B463" s="26" t="s">
        <v>161</v>
      </c>
      <c r="C463" s="24"/>
      <c r="D463" s="38" t="n">
        <f aca="false">D464</f>
        <v>498.6</v>
      </c>
      <c r="E463" s="38" t="n">
        <f aca="false">E464</f>
        <v>498.6</v>
      </c>
      <c r="F463" s="38" t="n">
        <f aca="false">F464</f>
        <v>498.6</v>
      </c>
    </row>
    <row r="464" customFormat="false" ht="15" hidden="false" customHeight="false" outlineLevel="0" collapsed="false">
      <c r="A464" s="21" t="s">
        <v>65</v>
      </c>
      <c r="B464" s="26" t="s">
        <v>161</v>
      </c>
      <c r="C464" s="17" t="s">
        <v>66</v>
      </c>
      <c r="D464" s="18" t="n">
        <f aca="false">D465+D466</f>
        <v>498.6</v>
      </c>
      <c r="E464" s="18" t="n">
        <f aca="false">E465+E466</f>
        <v>498.6</v>
      </c>
      <c r="F464" s="18" t="n">
        <f aca="false">F465+F466</f>
        <v>498.6</v>
      </c>
    </row>
    <row r="465" customFormat="false" ht="15" hidden="false" customHeight="false" outlineLevel="0" collapsed="false">
      <c r="A465" s="25" t="s">
        <v>67</v>
      </c>
      <c r="B465" s="26" t="s">
        <v>161</v>
      </c>
      <c r="C465" s="17" t="s">
        <v>68</v>
      </c>
      <c r="D465" s="18" t="n">
        <f aca="false">Прил_3!F165</f>
        <v>410</v>
      </c>
      <c r="E465" s="18" t="n">
        <f aca="false">Прил_3!G165</f>
        <v>410</v>
      </c>
      <c r="F465" s="18" t="n">
        <f aca="false">Прил_3!H165</f>
        <v>410</v>
      </c>
    </row>
    <row r="466" customFormat="false" ht="30" hidden="false" customHeight="false" outlineLevel="0" collapsed="false">
      <c r="A466" s="21" t="s">
        <v>162</v>
      </c>
      <c r="B466" s="26" t="s">
        <v>161</v>
      </c>
      <c r="C466" s="17" t="s">
        <v>163</v>
      </c>
      <c r="D466" s="18" t="n">
        <f aca="false">Прил_3!F166</f>
        <v>88.6</v>
      </c>
      <c r="E466" s="18" t="n">
        <f aca="false">Прил_3!G166</f>
        <v>88.6</v>
      </c>
      <c r="F466" s="18" t="n">
        <f aca="false">Прил_3!H166</f>
        <v>88.6</v>
      </c>
    </row>
    <row r="467" customFormat="false" ht="30" hidden="false" customHeight="false" outlineLevel="0" collapsed="false">
      <c r="A467" s="22" t="s">
        <v>164</v>
      </c>
      <c r="B467" s="26" t="s">
        <v>165</v>
      </c>
      <c r="C467" s="24"/>
      <c r="D467" s="18" t="n">
        <f aca="false">D468+D470+D474+D472</f>
        <v>39793</v>
      </c>
      <c r="E467" s="18" t="n">
        <f aca="false">E468+E470+E474+E472</f>
        <v>39873</v>
      </c>
      <c r="F467" s="18" t="n">
        <f aca="false">F468+F470+F474+F472</f>
        <v>39873</v>
      </c>
    </row>
    <row r="468" customFormat="false" ht="45" hidden="false" customHeight="false" outlineLevel="0" collapsed="false">
      <c r="A468" s="21" t="s">
        <v>27</v>
      </c>
      <c r="B468" s="26" t="s">
        <v>165</v>
      </c>
      <c r="C468" s="17" t="s">
        <v>28</v>
      </c>
      <c r="D468" s="18" t="n">
        <f aca="false">D469</f>
        <v>37873.4</v>
      </c>
      <c r="E468" s="18" t="n">
        <f aca="false">E469</f>
        <v>37908</v>
      </c>
      <c r="F468" s="18" t="n">
        <f aca="false">F469</f>
        <v>37908</v>
      </c>
    </row>
    <row r="469" customFormat="false" ht="15" hidden="false" customHeight="false" outlineLevel="0" collapsed="false">
      <c r="A469" s="25" t="s">
        <v>121</v>
      </c>
      <c r="B469" s="26" t="s">
        <v>165</v>
      </c>
      <c r="C469" s="17" t="s">
        <v>122</v>
      </c>
      <c r="D469" s="18" t="n">
        <f aca="false">Прил_3!F169</f>
        <v>37873.4</v>
      </c>
      <c r="E469" s="18" t="n">
        <f aca="false">Прил_3!G169</f>
        <v>37908</v>
      </c>
      <c r="F469" s="18" t="n">
        <f aca="false">Прил_3!H169</f>
        <v>37908</v>
      </c>
    </row>
    <row r="470" customFormat="false" ht="15" hidden="false" customHeight="false" outlineLevel="0" collapsed="false">
      <c r="A470" s="21" t="s">
        <v>41</v>
      </c>
      <c r="B470" s="26" t="s">
        <v>165</v>
      </c>
      <c r="C470" s="17" t="s">
        <v>42</v>
      </c>
      <c r="D470" s="18" t="n">
        <f aca="false">D471</f>
        <v>1543.1</v>
      </c>
      <c r="E470" s="18" t="n">
        <f aca="false">E471</f>
        <v>1623.1</v>
      </c>
      <c r="F470" s="18" t="n">
        <f aca="false">F471</f>
        <v>1623.1</v>
      </c>
    </row>
    <row r="471" customFormat="false" ht="15" hidden="false" customHeight="false" outlineLevel="0" collapsed="false">
      <c r="A471" s="21" t="s">
        <v>43</v>
      </c>
      <c r="B471" s="26" t="s">
        <v>165</v>
      </c>
      <c r="C471" s="17" t="s">
        <v>44</v>
      </c>
      <c r="D471" s="18" t="n">
        <f aca="false">Прил_3!F171</f>
        <v>1543.1</v>
      </c>
      <c r="E471" s="18" t="n">
        <f aca="false">Прил_3!G171</f>
        <v>1623.1</v>
      </c>
      <c r="F471" s="18" t="n">
        <f aca="false">Прил_3!H171</f>
        <v>1623.1</v>
      </c>
    </row>
    <row r="472" customFormat="false" ht="15" hidden="false" customHeight="false" outlineLevel="0" collapsed="false">
      <c r="A472" s="25" t="s">
        <v>166</v>
      </c>
      <c r="B472" s="26" t="s">
        <v>165</v>
      </c>
      <c r="C472" s="17" t="s">
        <v>167</v>
      </c>
      <c r="D472" s="18" t="n">
        <f aca="false">D473</f>
        <v>34.6</v>
      </c>
      <c r="E472" s="18" t="n">
        <f aca="false">E473</f>
        <v>0</v>
      </c>
      <c r="F472" s="18" t="n">
        <f aca="false">F473</f>
        <v>0</v>
      </c>
    </row>
    <row r="473" customFormat="false" ht="15" hidden="false" customHeight="false" outlineLevel="0" collapsed="false">
      <c r="A473" s="28" t="s">
        <v>168</v>
      </c>
      <c r="B473" s="26" t="s">
        <v>165</v>
      </c>
      <c r="C473" s="17" t="s">
        <v>169</v>
      </c>
      <c r="D473" s="18" t="n">
        <f aca="false">Прил_3!F173</f>
        <v>34.6</v>
      </c>
      <c r="E473" s="18" t="n">
        <f aca="false">Прил_3!G173</f>
        <v>0</v>
      </c>
      <c r="F473" s="18" t="n">
        <f aca="false">Прил_3!H173</f>
        <v>0</v>
      </c>
    </row>
    <row r="474" customFormat="false" ht="15" hidden="false" customHeight="false" outlineLevel="0" collapsed="false">
      <c r="A474" s="21" t="s">
        <v>65</v>
      </c>
      <c r="B474" s="26" t="s">
        <v>165</v>
      </c>
      <c r="C474" s="17" t="s">
        <v>66</v>
      </c>
      <c r="D474" s="18" t="n">
        <f aca="false">D475</f>
        <v>341.9</v>
      </c>
      <c r="E474" s="18" t="n">
        <f aca="false">E475</f>
        <v>341.9</v>
      </c>
      <c r="F474" s="18" t="n">
        <f aca="false">F475</f>
        <v>341.9</v>
      </c>
    </row>
    <row r="475" customFormat="false" ht="15" hidden="false" customHeight="false" outlineLevel="0" collapsed="false">
      <c r="A475" s="25" t="s">
        <v>67</v>
      </c>
      <c r="B475" s="26" t="s">
        <v>165</v>
      </c>
      <c r="C475" s="17" t="s">
        <v>68</v>
      </c>
      <c r="D475" s="18" t="n">
        <f aca="false">Прил_3!F175</f>
        <v>341.9</v>
      </c>
      <c r="E475" s="18" t="n">
        <f aca="false">Прил_3!G175</f>
        <v>341.9</v>
      </c>
      <c r="F475" s="18" t="n">
        <f aca="false">Прил_3!H175</f>
        <v>341.9</v>
      </c>
    </row>
    <row r="476" customFormat="false" ht="30" hidden="false" customHeight="false" outlineLevel="0" collapsed="false">
      <c r="A476" s="22" t="s">
        <v>170</v>
      </c>
      <c r="B476" s="26" t="s">
        <v>171</v>
      </c>
      <c r="C476" s="24"/>
      <c r="D476" s="18" t="n">
        <f aca="false">D477+D479+D483+D481</f>
        <v>13390</v>
      </c>
      <c r="E476" s="18" t="n">
        <f aca="false">E477+E479+E483+E481</f>
        <v>13620</v>
      </c>
      <c r="F476" s="18" t="n">
        <f aca="false">F477+F479+F483+F481</f>
        <v>13620</v>
      </c>
    </row>
    <row r="477" customFormat="false" ht="45" hidden="false" customHeight="false" outlineLevel="0" collapsed="false">
      <c r="A477" s="21" t="s">
        <v>27</v>
      </c>
      <c r="B477" s="26" t="s">
        <v>171</v>
      </c>
      <c r="C477" s="17" t="s">
        <v>28</v>
      </c>
      <c r="D477" s="18" t="n">
        <f aca="false">D478</f>
        <v>12668.3</v>
      </c>
      <c r="E477" s="18" t="n">
        <f aca="false">E478</f>
        <v>12750</v>
      </c>
      <c r="F477" s="18" t="n">
        <f aca="false">F478</f>
        <v>12750</v>
      </c>
    </row>
    <row r="478" customFormat="false" ht="15" hidden="false" customHeight="false" outlineLevel="0" collapsed="false">
      <c r="A478" s="25" t="s">
        <v>121</v>
      </c>
      <c r="B478" s="26" t="s">
        <v>171</v>
      </c>
      <c r="C478" s="17" t="s">
        <v>122</v>
      </c>
      <c r="D478" s="18" t="n">
        <f aca="false">Прил_3!F178</f>
        <v>12668.3</v>
      </c>
      <c r="E478" s="18" t="n">
        <f aca="false">Прил_3!G178</f>
        <v>12750</v>
      </c>
      <c r="F478" s="18" t="n">
        <f aca="false">Прил_3!H178</f>
        <v>12750</v>
      </c>
    </row>
    <row r="479" customFormat="false" ht="15" hidden="false" customHeight="false" outlineLevel="0" collapsed="false">
      <c r="A479" s="21" t="s">
        <v>41</v>
      </c>
      <c r="B479" s="26" t="s">
        <v>171</v>
      </c>
      <c r="C479" s="17" t="s">
        <v>42</v>
      </c>
      <c r="D479" s="18" t="n">
        <f aca="false">D480</f>
        <v>580</v>
      </c>
      <c r="E479" s="18" t="n">
        <f aca="false">E480</f>
        <v>810</v>
      </c>
      <c r="F479" s="18" t="n">
        <f aca="false">F480</f>
        <v>810</v>
      </c>
    </row>
    <row r="480" customFormat="false" ht="15" hidden="false" customHeight="false" outlineLevel="0" collapsed="false">
      <c r="A480" s="21" t="s">
        <v>43</v>
      </c>
      <c r="B480" s="26" t="s">
        <v>171</v>
      </c>
      <c r="C480" s="17" t="s">
        <v>44</v>
      </c>
      <c r="D480" s="18" t="n">
        <f aca="false">Прил_3!F180</f>
        <v>580</v>
      </c>
      <c r="E480" s="18" t="n">
        <f aca="false">Прил_3!G180</f>
        <v>810</v>
      </c>
      <c r="F480" s="18" t="n">
        <f aca="false">Прил_3!H180</f>
        <v>810</v>
      </c>
    </row>
    <row r="481" customFormat="false" ht="15" hidden="false" customHeight="false" outlineLevel="0" collapsed="false">
      <c r="A481" s="25" t="s">
        <v>166</v>
      </c>
      <c r="B481" s="26" t="s">
        <v>171</v>
      </c>
      <c r="C481" s="17" t="s">
        <v>167</v>
      </c>
      <c r="D481" s="18" t="n">
        <f aca="false">D482</f>
        <v>81.7</v>
      </c>
      <c r="E481" s="18" t="n">
        <f aca="false">E482</f>
        <v>0</v>
      </c>
      <c r="F481" s="18" t="n">
        <f aca="false">F482</f>
        <v>0</v>
      </c>
    </row>
    <row r="482" customFormat="false" ht="15" hidden="false" customHeight="false" outlineLevel="0" collapsed="false">
      <c r="A482" s="28" t="s">
        <v>168</v>
      </c>
      <c r="B482" s="26" t="s">
        <v>171</v>
      </c>
      <c r="C482" s="17" t="s">
        <v>169</v>
      </c>
      <c r="D482" s="18" t="n">
        <f aca="false">Прил_3!F182</f>
        <v>81.7</v>
      </c>
      <c r="E482" s="18" t="n">
        <f aca="false">Прил_3!G182</f>
        <v>0</v>
      </c>
      <c r="F482" s="18" t="n">
        <f aca="false">Прил_3!H182</f>
        <v>0</v>
      </c>
    </row>
    <row r="483" customFormat="false" ht="15" hidden="false" customHeight="false" outlineLevel="0" collapsed="false">
      <c r="A483" s="21" t="s">
        <v>65</v>
      </c>
      <c r="B483" s="26" t="s">
        <v>171</v>
      </c>
      <c r="C483" s="17" t="s">
        <v>66</v>
      </c>
      <c r="D483" s="18" t="n">
        <f aca="false">D484</f>
        <v>60</v>
      </c>
      <c r="E483" s="18" t="n">
        <f aca="false">E484</f>
        <v>60</v>
      </c>
      <c r="F483" s="18" t="n">
        <f aca="false">F484</f>
        <v>60</v>
      </c>
    </row>
    <row r="484" customFormat="false" ht="15" hidden="false" customHeight="false" outlineLevel="0" collapsed="false">
      <c r="A484" s="25" t="s">
        <v>67</v>
      </c>
      <c r="B484" s="26" t="s">
        <v>171</v>
      </c>
      <c r="C484" s="17" t="s">
        <v>68</v>
      </c>
      <c r="D484" s="18" t="n">
        <f aca="false">Прил_3!F184</f>
        <v>60</v>
      </c>
      <c r="E484" s="18" t="n">
        <f aca="false">Прил_3!G184</f>
        <v>60</v>
      </c>
      <c r="F484" s="18" t="n">
        <f aca="false">Прил_3!H184</f>
        <v>60</v>
      </c>
    </row>
    <row r="485" customFormat="false" ht="31.2" hidden="false" customHeight="false" outlineLevel="0" collapsed="false">
      <c r="A485" s="72" t="s">
        <v>69</v>
      </c>
      <c r="B485" s="56" t="s">
        <v>70</v>
      </c>
      <c r="C485" s="71"/>
      <c r="D485" s="74" t="n">
        <f aca="false">D486+D502+D513</f>
        <v>31159</v>
      </c>
      <c r="E485" s="74" t="n">
        <f aca="false">E486+E502+E513</f>
        <v>30913.5</v>
      </c>
      <c r="F485" s="74" t="n">
        <f aca="false">F486+F502+F513</f>
        <v>32951</v>
      </c>
    </row>
    <row r="486" customFormat="false" ht="30" hidden="false" customHeight="false" outlineLevel="0" collapsed="false">
      <c r="A486" s="19" t="s">
        <v>71</v>
      </c>
      <c r="B486" s="20" t="s">
        <v>72</v>
      </c>
      <c r="C486" s="18"/>
      <c r="D486" s="18" t="n">
        <f aca="false">D487+D498</f>
        <v>16480</v>
      </c>
      <c r="E486" s="18" t="n">
        <f aca="false">E487+E498</f>
        <v>17410</v>
      </c>
      <c r="F486" s="18" t="n">
        <f aca="false">F487+F498</f>
        <v>18323</v>
      </c>
    </row>
    <row r="487" customFormat="false" ht="30" hidden="false" customHeight="false" outlineLevel="0" collapsed="false">
      <c r="A487" s="22" t="s">
        <v>73</v>
      </c>
      <c r="B487" s="20" t="s">
        <v>74</v>
      </c>
      <c r="C487" s="18"/>
      <c r="D487" s="18" t="n">
        <f aca="false">D488+D491</f>
        <v>16115</v>
      </c>
      <c r="E487" s="18" t="n">
        <f aca="false">E488+E491</f>
        <v>16432</v>
      </c>
      <c r="F487" s="18" t="n">
        <f aca="false">F488+F491</f>
        <v>17222</v>
      </c>
    </row>
    <row r="488" customFormat="false" ht="90" hidden="false" customHeight="false" outlineLevel="0" collapsed="false">
      <c r="A488" s="22" t="s">
        <v>75</v>
      </c>
      <c r="B488" s="26" t="s">
        <v>76</v>
      </c>
      <c r="C488" s="18"/>
      <c r="D488" s="18" t="n">
        <f aca="false">D489</f>
        <v>5622</v>
      </c>
      <c r="E488" s="18" t="n">
        <f aca="false">E489</f>
        <v>5832</v>
      </c>
      <c r="F488" s="18" t="n">
        <f aca="false">F489</f>
        <v>6622</v>
      </c>
    </row>
    <row r="489" customFormat="false" ht="15" hidden="false" customHeight="false" outlineLevel="0" collapsed="false">
      <c r="A489" s="21" t="s">
        <v>41</v>
      </c>
      <c r="B489" s="26" t="s">
        <v>76</v>
      </c>
      <c r="C489" s="17" t="n">
        <v>200</v>
      </c>
      <c r="D489" s="18" t="n">
        <f aca="false">D490</f>
        <v>5622</v>
      </c>
      <c r="E489" s="18" t="n">
        <f aca="false">E490</f>
        <v>5832</v>
      </c>
      <c r="F489" s="18" t="n">
        <f aca="false">F490</f>
        <v>6622</v>
      </c>
    </row>
    <row r="490" customFormat="false" ht="15" hidden="false" customHeight="false" outlineLevel="0" collapsed="false">
      <c r="A490" s="21" t="s">
        <v>43</v>
      </c>
      <c r="B490" s="26" t="s">
        <v>76</v>
      </c>
      <c r="C490" s="17" t="n">
        <v>240</v>
      </c>
      <c r="D490" s="18" t="n">
        <f aca="false">Прил_3!F69</f>
        <v>5622</v>
      </c>
      <c r="E490" s="18" t="n">
        <f aca="false">Прил_3!G69</f>
        <v>5832</v>
      </c>
      <c r="F490" s="18" t="n">
        <f aca="false">Прил_3!H69</f>
        <v>6622</v>
      </c>
    </row>
    <row r="491" customFormat="false" ht="30" hidden="false" customHeight="false" outlineLevel="0" collapsed="false">
      <c r="A491" s="22" t="s">
        <v>362</v>
      </c>
      <c r="B491" s="26" t="s">
        <v>363</v>
      </c>
      <c r="C491" s="18"/>
      <c r="D491" s="18" t="n">
        <f aca="false">D492+D494+D496</f>
        <v>10493</v>
      </c>
      <c r="E491" s="18" t="n">
        <f aca="false">E492+E494+E496</f>
        <v>10600</v>
      </c>
      <c r="F491" s="18" t="n">
        <f aca="false">F492+F494+F496</f>
        <v>10600</v>
      </c>
    </row>
    <row r="492" customFormat="false" ht="45" hidden="false" customHeight="false" outlineLevel="0" collapsed="false">
      <c r="A492" s="25" t="s">
        <v>27</v>
      </c>
      <c r="B492" s="26" t="s">
        <v>363</v>
      </c>
      <c r="C492" s="17" t="n">
        <v>100</v>
      </c>
      <c r="D492" s="18" t="n">
        <f aca="false">D493</f>
        <v>10326</v>
      </c>
      <c r="E492" s="18" t="n">
        <f aca="false">E493</f>
        <v>10326</v>
      </c>
      <c r="F492" s="18" t="n">
        <f aca="false">F493</f>
        <v>10326</v>
      </c>
    </row>
    <row r="493" customFormat="false" ht="15" hidden="false" customHeight="false" outlineLevel="0" collapsed="false">
      <c r="A493" s="25" t="s">
        <v>121</v>
      </c>
      <c r="B493" s="26" t="s">
        <v>363</v>
      </c>
      <c r="C493" s="17" t="n">
        <v>110</v>
      </c>
      <c r="D493" s="18" t="n">
        <f aca="false">Прил_3!F425</f>
        <v>10326</v>
      </c>
      <c r="E493" s="18" t="n">
        <f aca="false">Прил_3!G425</f>
        <v>10326</v>
      </c>
      <c r="F493" s="18" t="n">
        <f aca="false">Прил_3!H425</f>
        <v>10326</v>
      </c>
    </row>
    <row r="494" customFormat="false" ht="15" hidden="false" customHeight="false" outlineLevel="0" collapsed="false">
      <c r="A494" s="21" t="s">
        <v>41</v>
      </c>
      <c r="B494" s="26" t="s">
        <v>363</v>
      </c>
      <c r="C494" s="17" t="n">
        <v>200</v>
      </c>
      <c r="D494" s="18" t="n">
        <f aca="false">D495</f>
        <v>143</v>
      </c>
      <c r="E494" s="18" t="n">
        <f aca="false">E495</f>
        <v>274</v>
      </c>
      <c r="F494" s="18" t="n">
        <f aca="false">F495</f>
        <v>274</v>
      </c>
    </row>
    <row r="495" customFormat="false" ht="15" hidden="false" customHeight="false" outlineLevel="0" collapsed="false">
      <c r="A495" s="21" t="s">
        <v>43</v>
      </c>
      <c r="B495" s="26" t="s">
        <v>363</v>
      </c>
      <c r="C495" s="17" t="n">
        <v>240</v>
      </c>
      <c r="D495" s="18" t="n">
        <f aca="false">Прил_3!F427</f>
        <v>143</v>
      </c>
      <c r="E495" s="18" t="n">
        <f aca="false">Прил_3!G427</f>
        <v>274</v>
      </c>
      <c r="F495" s="18" t="n">
        <f aca="false">Прил_3!H427</f>
        <v>274</v>
      </c>
    </row>
    <row r="496" customFormat="false" ht="15" hidden="false" customHeight="false" outlineLevel="0" collapsed="false">
      <c r="A496" s="21" t="s">
        <v>65</v>
      </c>
      <c r="B496" s="26" t="s">
        <v>363</v>
      </c>
      <c r="C496" s="17" t="s">
        <v>66</v>
      </c>
      <c r="D496" s="18" t="n">
        <f aca="false">D497</f>
        <v>24</v>
      </c>
      <c r="E496" s="18" t="n">
        <f aca="false">E497</f>
        <v>0</v>
      </c>
      <c r="F496" s="18" t="n">
        <f aca="false">F497</f>
        <v>0</v>
      </c>
    </row>
    <row r="497" customFormat="false" ht="15" hidden="false" customHeight="false" outlineLevel="0" collapsed="false">
      <c r="A497" s="25" t="s">
        <v>67</v>
      </c>
      <c r="B497" s="26" t="s">
        <v>363</v>
      </c>
      <c r="C497" s="17" t="s">
        <v>68</v>
      </c>
      <c r="D497" s="18" t="n">
        <f aca="false">Прил_3!F429</f>
        <v>24</v>
      </c>
      <c r="E497" s="18" t="n">
        <f aca="false">Прил_3!G429</f>
        <v>0</v>
      </c>
      <c r="F497" s="18" t="n">
        <f aca="false">Прил_3!H429</f>
        <v>0</v>
      </c>
    </row>
    <row r="498" customFormat="false" ht="30" hidden="false" customHeight="false" outlineLevel="0" collapsed="false">
      <c r="A498" s="22" t="s">
        <v>77</v>
      </c>
      <c r="B498" s="20" t="s">
        <v>78</v>
      </c>
      <c r="C498" s="18"/>
      <c r="D498" s="18" t="n">
        <f aca="false">D499</f>
        <v>365</v>
      </c>
      <c r="E498" s="18" t="n">
        <f aca="false">E499</f>
        <v>978</v>
      </c>
      <c r="F498" s="18" t="n">
        <f aca="false">F499</f>
        <v>1101</v>
      </c>
    </row>
    <row r="499" customFormat="false" ht="45" hidden="false" customHeight="false" outlineLevel="0" collapsed="false">
      <c r="A499" s="27" t="s">
        <v>79</v>
      </c>
      <c r="B499" s="20" t="s">
        <v>80</v>
      </c>
      <c r="C499" s="18"/>
      <c r="D499" s="18" t="n">
        <f aca="false">D500</f>
        <v>365</v>
      </c>
      <c r="E499" s="18" t="n">
        <f aca="false">E500</f>
        <v>978</v>
      </c>
      <c r="F499" s="18" t="n">
        <f aca="false">F500</f>
        <v>1101</v>
      </c>
    </row>
    <row r="500" customFormat="false" ht="15" hidden="false" customHeight="false" outlineLevel="0" collapsed="false">
      <c r="A500" s="21" t="s">
        <v>41</v>
      </c>
      <c r="B500" s="20" t="s">
        <v>80</v>
      </c>
      <c r="C500" s="17" t="n">
        <v>200</v>
      </c>
      <c r="D500" s="18" t="n">
        <f aca="false">D501</f>
        <v>365</v>
      </c>
      <c r="E500" s="18" t="n">
        <f aca="false">E501</f>
        <v>978</v>
      </c>
      <c r="F500" s="18" t="n">
        <f aca="false">F501</f>
        <v>1101</v>
      </c>
    </row>
    <row r="501" customFormat="false" ht="15" hidden="false" customHeight="false" outlineLevel="0" collapsed="false">
      <c r="A501" s="21" t="s">
        <v>43</v>
      </c>
      <c r="B501" s="20" t="s">
        <v>80</v>
      </c>
      <c r="C501" s="17" t="n">
        <v>240</v>
      </c>
      <c r="D501" s="18" t="n">
        <f aca="false">Прил_3!F73+Прил_3!F523</f>
        <v>365</v>
      </c>
      <c r="E501" s="18" t="n">
        <f aca="false">Прил_3!G73+Прил_3!G523</f>
        <v>978</v>
      </c>
      <c r="F501" s="18" t="n">
        <f aca="false">Прил_3!H73+Прил_3!H523</f>
        <v>1101</v>
      </c>
    </row>
    <row r="502" customFormat="false" ht="15" hidden="false" customHeight="false" outlineLevel="0" collapsed="false">
      <c r="A502" s="19" t="s">
        <v>585</v>
      </c>
      <c r="B502" s="20" t="s">
        <v>586</v>
      </c>
      <c r="C502" s="24"/>
      <c r="D502" s="18" t="n">
        <f aca="false">D503</f>
        <v>8621</v>
      </c>
      <c r="E502" s="18" t="n">
        <f aca="false">E503</f>
        <v>9106.5</v>
      </c>
      <c r="F502" s="18" t="n">
        <f aca="false">F503</f>
        <v>9553</v>
      </c>
    </row>
    <row r="503" customFormat="false" ht="45" hidden="false" customHeight="false" outlineLevel="0" collapsed="false">
      <c r="A503" s="22" t="s">
        <v>587</v>
      </c>
      <c r="B503" s="20" t="s">
        <v>588</v>
      </c>
      <c r="C503" s="24"/>
      <c r="D503" s="18" t="n">
        <f aca="false">D504+D507+D510</f>
        <v>8621</v>
      </c>
      <c r="E503" s="18" t="n">
        <f aca="false">E504+E507+E510</f>
        <v>9106.5</v>
      </c>
      <c r="F503" s="18" t="n">
        <f aca="false">F504+F507+F510</f>
        <v>9553</v>
      </c>
    </row>
    <row r="504" customFormat="false" ht="15" hidden="false" customHeight="false" outlineLevel="0" collapsed="false">
      <c r="A504" s="27" t="s">
        <v>589</v>
      </c>
      <c r="B504" s="20" t="s">
        <v>590</v>
      </c>
      <c r="C504" s="24"/>
      <c r="D504" s="18" t="n">
        <f aca="false">D505</f>
        <v>880</v>
      </c>
      <c r="E504" s="18" t="n">
        <f aca="false">E505</f>
        <v>927</v>
      </c>
      <c r="F504" s="18" t="n">
        <f aca="false">F505</f>
        <v>973</v>
      </c>
    </row>
    <row r="505" customFormat="false" ht="30" hidden="false" customHeight="false" outlineLevel="0" collapsed="false">
      <c r="A505" s="21" t="s">
        <v>137</v>
      </c>
      <c r="B505" s="20" t="s">
        <v>590</v>
      </c>
      <c r="C505" s="17" t="n">
        <v>600</v>
      </c>
      <c r="D505" s="18" t="n">
        <f aca="false">D506</f>
        <v>880</v>
      </c>
      <c r="E505" s="18" t="n">
        <f aca="false">E506</f>
        <v>927</v>
      </c>
      <c r="F505" s="18" t="n">
        <f aca="false">F506</f>
        <v>973</v>
      </c>
    </row>
    <row r="506" customFormat="false" ht="15" hidden="false" customHeight="false" outlineLevel="0" collapsed="false">
      <c r="A506" s="21" t="s">
        <v>139</v>
      </c>
      <c r="B506" s="20" t="s">
        <v>590</v>
      </c>
      <c r="C506" s="17" t="n">
        <v>610</v>
      </c>
      <c r="D506" s="18" t="n">
        <f aca="false">Прил_3!F856</f>
        <v>880</v>
      </c>
      <c r="E506" s="18" t="n">
        <f aca="false">Прил_3!G856</f>
        <v>927</v>
      </c>
      <c r="F506" s="18" t="n">
        <f aca="false">Прил_3!H856</f>
        <v>973</v>
      </c>
    </row>
    <row r="507" customFormat="false" ht="30" hidden="false" customHeight="false" outlineLevel="0" collapsed="false">
      <c r="A507" s="27" t="s">
        <v>591</v>
      </c>
      <c r="B507" s="20" t="s">
        <v>592</v>
      </c>
      <c r="C507" s="24"/>
      <c r="D507" s="18" t="n">
        <f aca="false">D508</f>
        <v>3</v>
      </c>
      <c r="E507" s="18" t="n">
        <f aca="false">E508</f>
        <v>3.5</v>
      </c>
      <c r="F507" s="18" t="n">
        <f aca="false">F508</f>
        <v>4</v>
      </c>
    </row>
    <row r="508" customFormat="false" ht="30" hidden="false" customHeight="false" outlineLevel="0" collapsed="false">
      <c r="A508" s="21" t="s">
        <v>137</v>
      </c>
      <c r="B508" s="20" t="s">
        <v>592</v>
      </c>
      <c r="C508" s="17" t="n">
        <v>600</v>
      </c>
      <c r="D508" s="18" t="n">
        <f aca="false">D509</f>
        <v>3</v>
      </c>
      <c r="E508" s="18" t="n">
        <f aca="false">E509</f>
        <v>3.5</v>
      </c>
      <c r="F508" s="18" t="n">
        <f aca="false">F509</f>
        <v>4</v>
      </c>
    </row>
    <row r="509" customFormat="false" ht="15" hidden="false" customHeight="false" outlineLevel="0" collapsed="false">
      <c r="A509" s="21" t="s">
        <v>139</v>
      </c>
      <c r="B509" s="20" t="s">
        <v>592</v>
      </c>
      <c r="C509" s="17" t="n">
        <v>610</v>
      </c>
      <c r="D509" s="18" t="n">
        <f aca="false">Прил_3!F859</f>
        <v>3</v>
      </c>
      <c r="E509" s="18" t="n">
        <f aca="false">Прил_3!G859</f>
        <v>3.5</v>
      </c>
      <c r="F509" s="18" t="n">
        <f aca="false">Прил_3!H859</f>
        <v>4</v>
      </c>
    </row>
    <row r="510" customFormat="false" ht="30" hidden="false" customHeight="false" outlineLevel="0" collapsed="false">
      <c r="A510" s="27" t="s">
        <v>593</v>
      </c>
      <c r="B510" s="20" t="s">
        <v>594</v>
      </c>
      <c r="C510" s="24"/>
      <c r="D510" s="18" t="n">
        <f aca="false">D511</f>
        <v>7738</v>
      </c>
      <c r="E510" s="18" t="n">
        <f aca="false">E511</f>
        <v>8176</v>
      </c>
      <c r="F510" s="18" t="n">
        <f aca="false">F511</f>
        <v>8576</v>
      </c>
    </row>
    <row r="511" customFormat="false" ht="30" hidden="false" customHeight="false" outlineLevel="0" collapsed="false">
      <c r="A511" s="21" t="s">
        <v>137</v>
      </c>
      <c r="B511" s="20" t="s">
        <v>594</v>
      </c>
      <c r="C511" s="17" t="n">
        <v>600</v>
      </c>
      <c r="D511" s="18" t="n">
        <f aca="false">D512</f>
        <v>7738</v>
      </c>
      <c r="E511" s="18" t="n">
        <f aca="false">E512</f>
        <v>8176</v>
      </c>
      <c r="F511" s="18" t="n">
        <f aca="false">F512</f>
        <v>8576</v>
      </c>
    </row>
    <row r="512" customFormat="false" ht="15" hidden="false" customHeight="false" outlineLevel="0" collapsed="false">
      <c r="A512" s="21" t="s">
        <v>139</v>
      </c>
      <c r="B512" s="20" t="s">
        <v>594</v>
      </c>
      <c r="C512" s="17" t="n">
        <v>610</v>
      </c>
      <c r="D512" s="18" t="n">
        <f aca="false">Прил_3!F862</f>
        <v>7738</v>
      </c>
      <c r="E512" s="18" t="n">
        <f aca="false">Прил_3!G862</f>
        <v>8176</v>
      </c>
      <c r="F512" s="18" t="n">
        <f aca="false">Прил_3!H862</f>
        <v>8576</v>
      </c>
    </row>
    <row r="513" customFormat="false" ht="15" hidden="false" customHeight="false" outlineLevel="0" collapsed="false">
      <c r="A513" s="19" t="s">
        <v>141</v>
      </c>
      <c r="B513" s="20" t="s">
        <v>172</v>
      </c>
      <c r="C513" s="24"/>
      <c r="D513" s="38" t="n">
        <f aca="false">D514+D520+D524</f>
        <v>6058</v>
      </c>
      <c r="E513" s="38" t="n">
        <f aca="false">E514+E520+E524</f>
        <v>4397</v>
      </c>
      <c r="F513" s="38" t="n">
        <f aca="false">F514+F520+F524</f>
        <v>5075</v>
      </c>
    </row>
    <row r="514" customFormat="false" ht="30" hidden="false" customHeight="false" outlineLevel="0" collapsed="false">
      <c r="A514" s="22" t="s">
        <v>193</v>
      </c>
      <c r="B514" s="20" t="s">
        <v>194</v>
      </c>
      <c r="C514" s="24"/>
      <c r="D514" s="38" t="n">
        <f aca="false">D515</f>
        <v>4335</v>
      </c>
      <c r="E514" s="38" t="n">
        <f aca="false">E515</f>
        <v>4393</v>
      </c>
      <c r="F514" s="38" t="n">
        <f aca="false">F515</f>
        <v>4608</v>
      </c>
    </row>
    <row r="515" customFormat="false" ht="30" hidden="false" customHeight="false" outlineLevel="0" collapsed="false">
      <c r="A515" s="19" t="s">
        <v>195</v>
      </c>
      <c r="B515" s="20" t="s">
        <v>196</v>
      </c>
      <c r="C515" s="24"/>
      <c r="D515" s="38" t="n">
        <f aca="false">D516+D518</f>
        <v>4335</v>
      </c>
      <c r="E515" s="38" t="n">
        <f aca="false">E516+E518</f>
        <v>4393</v>
      </c>
      <c r="F515" s="38" t="n">
        <f aca="false">F516+F518</f>
        <v>4608</v>
      </c>
    </row>
    <row r="516" customFormat="false" ht="15" hidden="false" customHeight="false" outlineLevel="0" collapsed="false">
      <c r="A516" s="21" t="s">
        <v>29</v>
      </c>
      <c r="B516" s="20" t="s">
        <v>196</v>
      </c>
      <c r="C516" s="17" t="s">
        <v>28</v>
      </c>
      <c r="D516" s="18" t="n">
        <f aca="false">D517</f>
        <v>4050.1</v>
      </c>
      <c r="E516" s="18" t="n">
        <f aca="false">E517</f>
        <v>4050.1</v>
      </c>
      <c r="F516" s="18" t="n">
        <f aca="false">F517</f>
        <v>4050.1</v>
      </c>
    </row>
    <row r="517" customFormat="false" ht="15" hidden="false" customHeight="false" outlineLevel="0" collapsed="false">
      <c r="A517" s="21" t="s">
        <v>41</v>
      </c>
      <c r="B517" s="20" t="s">
        <v>196</v>
      </c>
      <c r="C517" s="17" t="s">
        <v>30</v>
      </c>
      <c r="D517" s="18" t="n">
        <f aca="false">Прил_3!F215</f>
        <v>4050.1</v>
      </c>
      <c r="E517" s="18" t="n">
        <f aca="false">Прил_3!G215</f>
        <v>4050.1</v>
      </c>
      <c r="F517" s="18" t="n">
        <f aca="false">Прил_3!H215</f>
        <v>4050.1</v>
      </c>
    </row>
    <row r="518" customFormat="false" ht="15" hidden="false" customHeight="false" outlineLevel="0" collapsed="false">
      <c r="A518" s="21" t="s">
        <v>41</v>
      </c>
      <c r="B518" s="20" t="s">
        <v>196</v>
      </c>
      <c r="C518" s="17" t="s">
        <v>42</v>
      </c>
      <c r="D518" s="18" t="n">
        <f aca="false">D519</f>
        <v>284.9</v>
      </c>
      <c r="E518" s="18" t="n">
        <f aca="false">E519</f>
        <v>342.9</v>
      </c>
      <c r="F518" s="18" t="n">
        <f aca="false">F519</f>
        <v>557.9</v>
      </c>
    </row>
    <row r="519" customFormat="false" ht="15" hidden="false" customHeight="false" outlineLevel="0" collapsed="false">
      <c r="A519" s="21" t="s">
        <v>43</v>
      </c>
      <c r="B519" s="20" t="s">
        <v>196</v>
      </c>
      <c r="C519" s="17" t="s">
        <v>44</v>
      </c>
      <c r="D519" s="18" t="n">
        <f aca="false">Прил_3!F217</f>
        <v>284.9</v>
      </c>
      <c r="E519" s="18" t="n">
        <f aca="false">Прил_3!G217</f>
        <v>342.9</v>
      </c>
      <c r="F519" s="18" t="n">
        <f aca="false">Прил_3!H217</f>
        <v>557.9</v>
      </c>
    </row>
    <row r="520" customFormat="false" ht="30" hidden="false" customHeight="false" outlineLevel="0" collapsed="false">
      <c r="A520" s="22" t="s">
        <v>173</v>
      </c>
      <c r="B520" s="20" t="s">
        <v>174</v>
      </c>
      <c r="C520" s="24"/>
      <c r="D520" s="18" t="n">
        <f aca="false">D521</f>
        <v>3</v>
      </c>
      <c r="E520" s="18" t="n">
        <f aca="false">E521</f>
        <v>4</v>
      </c>
      <c r="F520" s="18" t="n">
        <f aca="false">F521</f>
        <v>467</v>
      </c>
    </row>
    <row r="521" customFormat="false" ht="30" hidden="false" customHeight="false" outlineLevel="0" collapsed="false">
      <c r="A521" s="19" t="s">
        <v>175</v>
      </c>
      <c r="B521" s="20" t="s">
        <v>176</v>
      </c>
      <c r="C521" s="24"/>
      <c r="D521" s="18" t="n">
        <f aca="false">D522</f>
        <v>3</v>
      </c>
      <c r="E521" s="18" t="n">
        <f aca="false">E522</f>
        <v>4</v>
      </c>
      <c r="F521" s="18" t="n">
        <f aca="false">F522</f>
        <v>467</v>
      </c>
    </row>
    <row r="522" customFormat="false" ht="15" hidden="false" customHeight="false" outlineLevel="0" collapsed="false">
      <c r="A522" s="21" t="s">
        <v>41</v>
      </c>
      <c r="B522" s="20" t="s">
        <v>176</v>
      </c>
      <c r="C522" s="24" t="n">
        <v>200</v>
      </c>
      <c r="D522" s="18" t="n">
        <f aca="false">D523</f>
        <v>3</v>
      </c>
      <c r="E522" s="18" t="n">
        <f aca="false">E523</f>
        <v>4</v>
      </c>
      <c r="F522" s="18" t="n">
        <f aca="false">F523</f>
        <v>467</v>
      </c>
    </row>
    <row r="523" customFormat="false" ht="15" hidden="false" customHeight="false" outlineLevel="0" collapsed="false">
      <c r="A523" s="21" t="s">
        <v>43</v>
      </c>
      <c r="B523" s="20" t="s">
        <v>176</v>
      </c>
      <c r="C523" s="24" t="n">
        <v>240</v>
      </c>
      <c r="D523" s="18" t="n">
        <f aca="false">Прил_3!F190</f>
        <v>3</v>
      </c>
      <c r="E523" s="18" t="n">
        <f aca="false">Прил_3!G190</f>
        <v>4</v>
      </c>
      <c r="F523" s="18" t="n">
        <f aca="false">Прил_3!H190</f>
        <v>467</v>
      </c>
    </row>
    <row r="524" customFormat="false" ht="15" hidden="false" customHeight="false" outlineLevel="0" collapsed="false">
      <c r="A524" s="21" t="s">
        <v>177</v>
      </c>
      <c r="B524" s="20" t="s">
        <v>178</v>
      </c>
      <c r="C524" s="17"/>
      <c r="D524" s="18" t="n">
        <f aca="false">D525</f>
        <v>1720</v>
      </c>
      <c r="E524" s="18" t="n">
        <f aca="false">E525</f>
        <v>0</v>
      </c>
      <c r="F524" s="18" t="n">
        <f aca="false">F525</f>
        <v>0</v>
      </c>
    </row>
    <row r="525" customFormat="false" ht="15" hidden="false" customHeight="false" outlineLevel="0" collapsed="false">
      <c r="A525" s="21" t="s">
        <v>179</v>
      </c>
      <c r="B525" s="20" t="s">
        <v>180</v>
      </c>
      <c r="C525" s="17"/>
      <c r="D525" s="18" t="n">
        <f aca="false">D526</f>
        <v>1720</v>
      </c>
      <c r="E525" s="18" t="n">
        <f aca="false">E526</f>
        <v>0</v>
      </c>
      <c r="F525" s="18" t="n">
        <f aca="false">F526</f>
        <v>0</v>
      </c>
    </row>
    <row r="526" customFormat="false" ht="15" hidden="false" customHeight="false" outlineLevel="0" collapsed="false">
      <c r="A526" s="21" t="s">
        <v>41</v>
      </c>
      <c r="B526" s="20" t="s">
        <v>180</v>
      </c>
      <c r="C526" s="17" t="s">
        <v>42</v>
      </c>
      <c r="D526" s="18" t="n">
        <f aca="false">D527</f>
        <v>1720</v>
      </c>
      <c r="E526" s="18" t="n">
        <f aca="false">E527</f>
        <v>0</v>
      </c>
      <c r="F526" s="18" t="n">
        <f aca="false">F527</f>
        <v>0</v>
      </c>
    </row>
    <row r="527" customFormat="false" ht="15" hidden="false" customHeight="false" outlineLevel="0" collapsed="false">
      <c r="A527" s="21" t="s">
        <v>43</v>
      </c>
      <c r="B527" s="20" t="s">
        <v>180</v>
      </c>
      <c r="C527" s="17" t="s">
        <v>44</v>
      </c>
      <c r="D527" s="18" t="n">
        <f aca="false">Прил_3!F194</f>
        <v>1720</v>
      </c>
      <c r="E527" s="18" t="n">
        <f aca="false">Прил_3!G194</f>
        <v>0</v>
      </c>
      <c r="F527" s="18" t="n">
        <f aca="false">Прил_3!H194</f>
        <v>0</v>
      </c>
    </row>
    <row r="528" customFormat="false" ht="31.2" hidden="false" customHeight="false" outlineLevel="0" collapsed="false">
      <c r="A528" s="72" t="s">
        <v>277</v>
      </c>
      <c r="B528" s="56" t="s">
        <v>278</v>
      </c>
      <c r="C528" s="71"/>
      <c r="D528" s="15" t="n">
        <f aca="false">D529+D534</f>
        <v>45672.4</v>
      </c>
      <c r="E528" s="15" t="n">
        <f aca="false">E529+E534</f>
        <v>69543.1</v>
      </c>
      <c r="F528" s="15" t="n">
        <f aca="false">F529+F534</f>
        <v>56320</v>
      </c>
    </row>
    <row r="529" customFormat="false" ht="15" hidden="false" customHeight="false" outlineLevel="0" collapsed="false">
      <c r="A529" s="19" t="s">
        <v>279</v>
      </c>
      <c r="B529" s="20" t="s">
        <v>280</v>
      </c>
      <c r="C529" s="24"/>
      <c r="D529" s="18" t="n">
        <f aca="false">D530</f>
        <v>0.1</v>
      </c>
      <c r="E529" s="18" t="n">
        <f aca="false">E530</f>
        <v>0.1</v>
      </c>
      <c r="F529" s="18" t="n">
        <f aca="false">F530</f>
        <v>310</v>
      </c>
    </row>
    <row r="530" customFormat="false" ht="45" hidden="false" customHeight="false" outlineLevel="0" collapsed="false">
      <c r="A530" s="23" t="s">
        <v>281</v>
      </c>
      <c r="B530" s="20" t="s">
        <v>282</v>
      </c>
      <c r="C530" s="24"/>
      <c r="D530" s="18" t="n">
        <f aca="false">D531</f>
        <v>0.1</v>
      </c>
      <c r="E530" s="18" t="n">
        <f aca="false">E531</f>
        <v>0.1</v>
      </c>
      <c r="F530" s="18" t="n">
        <f aca="false">F531</f>
        <v>310</v>
      </c>
    </row>
    <row r="531" customFormat="false" ht="45" hidden="false" customHeight="false" outlineLevel="0" collapsed="false">
      <c r="A531" s="23" t="s">
        <v>283</v>
      </c>
      <c r="B531" s="20" t="s">
        <v>284</v>
      </c>
      <c r="C531" s="73"/>
      <c r="D531" s="18" t="n">
        <f aca="false">D532</f>
        <v>0.1</v>
      </c>
      <c r="E531" s="18" t="n">
        <f aca="false">E532</f>
        <v>0.1</v>
      </c>
      <c r="F531" s="18" t="n">
        <f aca="false">F532</f>
        <v>310</v>
      </c>
    </row>
    <row r="532" customFormat="false" ht="15" hidden="false" customHeight="false" outlineLevel="0" collapsed="false">
      <c r="A532" s="21" t="s">
        <v>41</v>
      </c>
      <c r="B532" s="20" t="s">
        <v>284</v>
      </c>
      <c r="C532" s="17" t="s">
        <v>42</v>
      </c>
      <c r="D532" s="18" t="n">
        <f aca="false">D533</f>
        <v>0.1</v>
      </c>
      <c r="E532" s="18" t="n">
        <f aca="false">E533</f>
        <v>0.1</v>
      </c>
      <c r="F532" s="18" t="n">
        <f aca="false">F533</f>
        <v>310</v>
      </c>
    </row>
    <row r="533" customFormat="false" ht="15" hidden="false" customHeight="false" outlineLevel="0" collapsed="false">
      <c r="A533" s="21" t="s">
        <v>43</v>
      </c>
      <c r="B533" s="20" t="s">
        <v>284</v>
      </c>
      <c r="C533" s="17" t="s">
        <v>44</v>
      </c>
      <c r="D533" s="18" t="n">
        <f aca="false">Прил_3!F321</f>
        <v>0.1</v>
      </c>
      <c r="E533" s="18" t="n">
        <f aca="false">Прил_3!G321</f>
        <v>0.1</v>
      </c>
      <c r="F533" s="18" t="n">
        <f aca="false">Прил_3!H321</f>
        <v>310</v>
      </c>
    </row>
    <row r="534" customFormat="false" ht="15" hidden="false" customHeight="false" outlineLevel="0" collapsed="false">
      <c r="A534" s="19" t="s">
        <v>286</v>
      </c>
      <c r="B534" s="20" t="s">
        <v>287</v>
      </c>
      <c r="C534" s="17"/>
      <c r="D534" s="18" t="n">
        <f aca="false">D535</f>
        <v>45672.3</v>
      </c>
      <c r="E534" s="18" t="n">
        <f aca="false">E535</f>
        <v>69543</v>
      </c>
      <c r="F534" s="18" t="n">
        <f aca="false">F535</f>
        <v>56010</v>
      </c>
    </row>
    <row r="535" customFormat="false" ht="30" hidden="false" customHeight="false" outlineLevel="0" collapsed="false">
      <c r="A535" s="23" t="s">
        <v>288</v>
      </c>
      <c r="B535" s="20" t="s">
        <v>289</v>
      </c>
      <c r="C535" s="17"/>
      <c r="D535" s="18" t="n">
        <f aca="false">D536+D539+D542+D545</f>
        <v>45672.3</v>
      </c>
      <c r="E535" s="18" t="n">
        <f aca="false">E536+E539+E542+E545</f>
        <v>69543</v>
      </c>
      <c r="F535" s="18" t="n">
        <f aca="false">F536+F539+F542+F545</f>
        <v>56010</v>
      </c>
    </row>
    <row r="536" customFormat="false" ht="30" hidden="false" customHeight="false" outlineLevel="0" collapsed="false">
      <c r="A536" s="22" t="s">
        <v>290</v>
      </c>
      <c r="B536" s="20" t="s">
        <v>291</v>
      </c>
      <c r="C536" s="17"/>
      <c r="D536" s="18" t="n">
        <f aca="false">D537</f>
        <v>24952.3</v>
      </c>
      <c r="E536" s="18" t="n">
        <f aca="false">E537</f>
        <v>23894</v>
      </c>
      <c r="F536" s="18" t="n">
        <f aca="false">F537</f>
        <v>27077</v>
      </c>
    </row>
    <row r="537" customFormat="false" ht="30" hidden="false" customHeight="false" outlineLevel="0" collapsed="false">
      <c r="A537" s="21" t="s">
        <v>137</v>
      </c>
      <c r="B537" s="20" t="s">
        <v>291</v>
      </c>
      <c r="C537" s="17" t="s">
        <v>138</v>
      </c>
      <c r="D537" s="18" t="n">
        <f aca="false">D538</f>
        <v>24952.3</v>
      </c>
      <c r="E537" s="18" t="n">
        <f aca="false">E538</f>
        <v>23894</v>
      </c>
      <c r="F537" s="18" t="n">
        <f aca="false">F538</f>
        <v>27077</v>
      </c>
    </row>
    <row r="538" customFormat="false" ht="15" hidden="false" customHeight="false" outlineLevel="0" collapsed="false">
      <c r="A538" s="21" t="s">
        <v>139</v>
      </c>
      <c r="B538" s="20" t="s">
        <v>291</v>
      </c>
      <c r="C538" s="17" t="s">
        <v>140</v>
      </c>
      <c r="D538" s="18" t="n">
        <f aca="false">Прил_3!F328</f>
        <v>24952.3</v>
      </c>
      <c r="E538" s="18" t="n">
        <f aca="false">Прил_3!G328</f>
        <v>23894</v>
      </c>
      <c r="F538" s="18" t="n">
        <f aca="false">Прил_3!H328</f>
        <v>27077</v>
      </c>
    </row>
    <row r="539" customFormat="false" ht="15" hidden="false" customHeight="false" outlineLevel="0" collapsed="false">
      <c r="A539" s="22" t="s">
        <v>292</v>
      </c>
      <c r="B539" s="20" t="s">
        <v>293</v>
      </c>
      <c r="C539" s="17"/>
      <c r="D539" s="18" t="n">
        <f aca="false">D540</f>
        <v>7220</v>
      </c>
      <c r="E539" s="18" t="n">
        <f aca="false">E540</f>
        <v>8410</v>
      </c>
      <c r="F539" s="18" t="n">
        <f aca="false">F540</f>
        <v>9660</v>
      </c>
    </row>
    <row r="540" customFormat="false" ht="30" hidden="false" customHeight="false" outlineLevel="0" collapsed="false">
      <c r="A540" s="21" t="s">
        <v>137</v>
      </c>
      <c r="B540" s="20" t="s">
        <v>293</v>
      </c>
      <c r="C540" s="17" t="s">
        <v>138</v>
      </c>
      <c r="D540" s="18" t="n">
        <f aca="false">D541</f>
        <v>7220</v>
      </c>
      <c r="E540" s="18" t="n">
        <f aca="false">E541</f>
        <v>8410</v>
      </c>
      <c r="F540" s="18" t="n">
        <f aca="false">F541</f>
        <v>9660</v>
      </c>
    </row>
    <row r="541" customFormat="false" ht="15" hidden="false" customHeight="false" outlineLevel="0" collapsed="false">
      <c r="A541" s="21" t="s">
        <v>139</v>
      </c>
      <c r="B541" s="20" t="s">
        <v>293</v>
      </c>
      <c r="C541" s="17" t="s">
        <v>140</v>
      </c>
      <c r="D541" s="18" t="n">
        <f aca="false">Прил_3!F331</f>
        <v>7220</v>
      </c>
      <c r="E541" s="18" t="n">
        <f aca="false">Прил_3!G331</f>
        <v>8410</v>
      </c>
      <c r="F541" s="18" t="n">
        <f aca="false">Прил_3!H331</f>
        <v>9660</v>
      </c>
    </row>
    <row r="542" customFormat="false" ht="15" hidden="false" customHeight="false" outlineLevel="0" collapsed="false">
      <c r="A542" s="22" t="s">
        <v>294</v>
      </c>
      <c r="B542" s="20" t="s">
        <v>295</v>
      </c>
      <c r="C542" s="17"/>
      <c r="D542" s="18" t="n">
        <f aca="false">D543</f>
        <v>0</v>
      </c>
      <c r="E542" s="18" t="n">
        <f aca="false">E543</f>
        <v>0</v>
      </c>
      <c r="F542" s="18" t="n">
        <f aca="false">F543</f>
        <v>2080</v>
      </c>
    </row>
    <row r="543" customFormat="false" ht="30" hidden="false" customHeight="false" outlineLevel="0" collapsed="false">
      <c r="A543" s="21" t="s">
        <v>137</v>
      </c>
      <c r="B543" s="20" t="s">
        <v>295</v>
      </c>
      <c r="C543" s="17" t="s">
        <v>138</v>
      </c>
      <c r="D543" s="18" t="n">
        <f aca="false">D544</f>
        <v>0</v>
      </c>
      <c r="E543" s="18" t="n">
        <f aca="false">E544</f>
        <v>0</v>
      </c>
      <c r="F543" s="18" t="n">
        <f aca="false">F544</f>
        <v>2080</v>
      </c>
    </row>
    <row r="544" customFormat="false" ht="15" hidden="false" customHeight="false" outlineLevel="0" collapsed="false">
      <c r="A544" s="21" t="s">
        <v>139</v>
      </c>
      <c r="B544" s="20" t="s">
        <v>295</v>
      </c>
      <c r="C544" s="17" t="s">
        <v>140</v>
      </c>
      <c r="D544" s="18" t="n">
        <f aca="false">Прил_3!F334</f>
        <v>0</v>
      </c>
      <c r="E544" s="18" t="n">
        <f aca="false">Прил_3!G334</f>
        <v>0</v>
      </c>
      <c r="F544" s="18" t="n">
        <f aca="false">Прил_3!H334</f>
        <v>2080</v>
      </c>
    </row>
    <row r="545" customFormat="false" ht="30" hidden="false" customHeight="false" outlineLevel="0" collapsed="false">
      <c r="A545" s="23" t="s">
        <v>296</v>
      </c>
      <c r="B545" s="20" t="s">
        <v>297</v>
      </c>
      <c r="C545" s="17"/>
      <c r="D545" s="18" t="n">
        <f aca="false">D546</f>
        <v>13500</v>
      </c>
      <c r="E545" s="18" t="n">
        <f aca="false">E546</f>
        <v>37239</v>
      </c>
      <c r="F545" s="18" t="n">
        <f aca="false">F546</f>
        <v>17193</v>
      </c>
    </row>
    <row r="546" customFormat="false" ht="15" hidden="false" customHeight="false" outlineLevel="0" collapsed="false">
      <c r="A546" s="21" t="s">
        <v>41</v>
      </c>
      <c r="B546" s="20" t="s">
        <v>297</v>
      </c>
      <c r="C546" s="17" t="n">
        <v>200</v>
      </c>
      <c r="D546" s="18" t="n">
        <f aca="false">D547</f>
        <v>13500</v>
      </c>
      <c r="E546" s="18" t="n">
        <f aca="false">E547</f>
        <v>37239</v>
      </c>
      <c r="F546" s="18" t="n">
        <f aca="false">F547</f>
        <v>17193</v>
      </c>
    </row>
    <row r="547" customFormat="false" ht="15" hidden="false" customHeight="false" outlineLevel="0" collapsed="false">
      <c r="A547" s="21" t="s">
        <v>43</v>
      </c>
      <c r="B547" s="20" t="s">
        <v>297</v>
      </c>
      <c r="C547" s="17" t="n">
        <v>240</v>
      </c>
      <c r="D547" s="18" t="n">
        <f aca="false">Прил_3!F337</f>
        <v>13500</v>
      </c>
      <c r="E547" s="18" t="n">
        <f aca="false">Прил_3!G337</f>
        <v>37239</v>
      </c>
      <c r="F547" s="18" t="n">
        <f aca="false">Прил_3!H337</f>
        <v>17193</v>
      </c>
    </row>
    <row r="548" customFormat="false" ht="15.6" hidden="false" customHeight="false" outlineLevel="0" collapsed="false">
      <c r="A548" s="72" t="s">
        <v>181</v>
      </c>
      <c r="B548" s="56" t="s">
        <v>182</v>
      </c>
      <c r="C548" s="71"/>
      <c r="D548" s="15" t="n">
        <f aca="false">D549+D561</f>
        <v>65933.5</v>
      </c>
      <c r="E548" s="15" t="n">
        <f aca="false">E549+E561</f>
        <v>73508</v>
      </c>
      <c r="F548" s="15" t="n">
        <f aca="false">F549+F561</f>
        <v>86576.3</v>
      </c>
    </row>
    <row r="549" customFormat="false" ht="45" hidden="false" customHeight="false" outlineLevel="0" collapsed="false">
      <c r="A549" s="19" t="s">
        <v>183</v>
      </c>
      <c r="B549" s="20" t="s">
        <v>184</v>
      </c>
      <c r="C549" s="24"/>
      <c r="D549" s="18" t="n">
        <f aca="false">D550+D557</f>
        <v>52395.8</v>
      </c>
      <c r="E549" s="18" t="n">
        <f aca="false">E550+E557</f>
        <v>50443.6</v>
      </c>
      <c r="F549" s="18" t="n">
        <f aca="false">F550+F557</f>
        <v>50606.8</v>
      </c>
    </row>
    <row r="550" customFormat="false" ht="30" hidden="false" customHeight="false" outlineLevel="0" collapsed="false">
      <c r="A550" s="19" t="s">
        <v>185</v>
      </c>
      <c r="B550" s="20" t="s">
        <v>186</v>
      </c>
      <c r="C550" s="24"/>
      <c r="D550" s="18" t="n">
        <f aca="false">D551+D554</f>
        <v>50469.8</v>
      </c>
      <c r="E550" s="18" t="n">
        <f aca="false">E551+E554</f>
        <v>50443.6</v>
      </c>
      <c r="F550" s="18" t="n">
        <f aca="false">F551+F554</f>
        <v>50606.8</v>
      </c>
    </row>
    <row r="551" customFormat="false" ht="30" hidden="false" customHeight="false" outlineLevel="0" collapsed="false">
      <c r="A551" s="23" t="s">
        <v>187</v>
      </c>
      <c r="B551" s="20" t="s">
        <v>188</v>
      </c>
      <c r="C551" s="24"/>
      <c r="D551" s="18" t="n">
        <f aca="false">D552</f>
        <v>49954.8</v>
      </c>
      <c r="E551" s="18" t="n">
        <f aca="false">E552</f>
        <v>50443.6</v>
      </c>
      <c r="F551" s="18" t="n">
        <f aca="false">F552</f>
        <v>50606.8</v>
      </c>
    </row>
    <row r="552" customFormat="false" ht="30" hidden="false" customHeight="false" outlineLevel="0" collapsed="false">
      <c r="A552" s="21" t="s">
        <v>137</v>
      </c>
      <c r="B552" s="20" t="s">
        <v>188</v>
      </c>
      <c r="C552" s="17" t="s">
        <v>138</v>
      </c>
      <c r="D552" s="18" t="n">
        <f aca="false">D553</f>
        <v>49954.8</v>
      </c>
      <c r="E552" s="18" t="n">
        <f aca="false">E553</f>
        <v>50443.6</v>
      </c>
      <c r="F552" s="18" t="n">
        <f aca="false">F553</f>
        <v>50606.8</v>
      </c>
    </row>
    <row r="553" customFormat="false" ht="15" hidden="false" customHeight="false" outlineLevel="0" collapsed="false">
      <c r="A553" s="21" t="s">
        <v>139</v>
      </c>
      <c r="B553" s="20" t="s">
        <v>188</v>
      </c>
      <c r="C553" s="17" t="s">
        <v>140</v>
      </c>
      <c r="D553" s="18" t="n">
        <f aca="false">Прил_3!F200</f>
        <v>49954.8</v>
      </c>
      <c r="E553" s="18" t="n">
        <f aca="false">Прил_3!G200</f>
        <v>50443.6</v>
      </c>
      <c r="F553" s="18" t="n">
        <f aca="false">Прил_3!H200</f>
        <v>50606.8</v>
      </c>
    </row>
    <row r="554" customFormat="false" ht="60" hidden="false" customHeight="false" outlineLevel="0" collapsed="false">
      <c r="A554" s="22" t="s">
        <v>189</v>
      </c>
      <c r="B554" s="20" t="s">
        <v>190</v>
      </c>
      <c r="C554" s="17"/>
      <c r="D554" s="18" t="n">
        <f aca="false">D555</f>
        <v>515</v>
      </c>
      <c r="E554" s="18" t="n">
        <f aca="false">E555</f>
        <v>0</v>
      </c>
      <c r="F554" s="18" t="n">
        <f aca="false">F555</f>
        <v>0</v>
      </c>
    </row>
    <row r="555" customFormat="false" ht="30" hidden="false" customHeight="false" outlineLevel="0" collapsed="false">
      <c r="A555" s="21" t="s">
        <v>137</v>
      </c>
      <c r="B555" s="20" t="s">
        <v>190</v>
      </c>
      <c r="C555" s="17" t="s">
        <v>138</v>
      </c>
      <c r="D555" s="18" t="n">
        <f aca="false">D556</f>
        <v>515</v>
      </c>
      <c r="E555" s="18" t="n">
        <f aca="false">E556</f>
        <v>0</v>
      </c>
      <c r="F555" s="18" t="n">
        <f aca="false">F556</f>
        <v>0</v>
      </c>
    </row>
    <row r="556" customFormat="false" ht="15" hidden="false" customHeight="false" outlineLevel="0" collapsed="false">
      <c r="A556" s="21" t="s">
        <v>139</v>
      </c>
      <c r="B556" s="20" t="s">
        <v>190</v>
      </c>
      <c r="C556" s="17" t="s">
        <v>140</v>
      </c>
      <c r="D556" s="18" t="n">
        <f aca="false">Прил_3!F203</f>
        <v>515</v>
      </c>
      <c r="E556" s="18" t="n">
        <f aca="false">Прил_3!G203</f>
        <v>0</v>
      </c>
      <c r="F556" s="18" t="n">
        <f aca="false">Прил_3!H203</f>
        <v>0</v>
      </c>
    </row>
    <row r="557" customFormat="false" ht="45" hidden="false" customHeight="false" outlineLevel="0" collapsed="false">
      <c r="A557" s="19" t="s">
        <v>318</v>
      </c>
      <c r="B557" s="20" t="s">
        <v>319</v>
      </c>
      <c r="C557" s="24"/>
      <c r="D557" s="18" t="n">
        <f aca="false">D558</f>
        <v>1926</v>
      </c>
      <c r="E557" s="18" t="n">
        <f aca="false">E558</f>
        <v>0</v>
      </c>
      <c r="F557" s="18" t="n">
        <f aca="false">F558</f>
        <v>0</v>
      </c>
    </row>
    <row r="558" customFormat="false" ht="60" hidden="false" customHeight="false" outlineLevel="0" collapsed="false">
      <c r="A558" s="22" t="s">
        <v>320</v>
      </c>
      <c r="B558" s="20" t="s">
        <v>321</v>
      </c>
      <c r="C558" s="24"/>
      <c r="D558" s="18" t="n">
        <f aca="false">D559</f>
        <v>1926</v>
      </c>
      <c r="E558" s="18" t="n">
        <f aca="false">E559</f>
        <v>0</v>
      </c>
      <c r="F558" s="18" t="n">
        <f aca="false">F559</f>
        <v>0</v>
      </c>
    </row>
    <row r="559" customFormat="false" ht="30" hidden="false" customHeight="false" outlineLevel="0" collapsed="false">
      <c r="A559" s="21" t="s">
        <v>137</v>
      </c>
      <c r="B559" s="20" t="s">
        <v>321</v>
      </c>
      <c r="C559" s="17" t="n">
        <v>600</v>
      </c>
      <c r="D559" s="18" t="n">
        <f aca="false">D560</f>
        <v>1926</v>
      </c>
      <c r="E559" s="18" t="n">
        <f aca="false">E560</f>
        <v>0</v>
      </c>
      <c r="F559" s="18" t="n">
        <f aca="false">F560</f>
        <v>0</v>
      </c>
    </row>
    <row r="560" customFormat="false" ht="15" hidden="false" customHeight="false" outlineLevel="0" collapsed="false">
      <c r="A560" s="21" t="s">
        <v>139</v>
      </c>
      <c r="B560" s="20" t="s">
        <v>321</v>
      </c>
      <c r="C560" s="17" t="n">
        <v>610</v>
      </c>
      <c r="D560" s="18" t="n">
        <f aca="false">Прил_3!F365</f>
        <v>1926</v>
      </c>
      <c r="E560" s="18" t="n">
        <f aca="false">Прил_3!G365</f>
        <v>0</v>
      </c>
      <c r="F560" s="18" t="n">
        <f aca="false">Прил_3!H365</f>
        <v>0</v>
      </c>
    </row>
    <row r="561" customFormat="false" ht="30" hidden="false" customHeight="false" outlineLevel="0" collapsed="false">
      <c r="A561" s="19" t="s">
        <v>322</v>
      </c>
      <c r="B561" s="20" t="s">
        <v>323</v>
      </c>
      <c r="C561" s="24"/>
      <c r="D561" s="18" t="n">
        <f aca="false">D562+D566+D570+D574+D585+D581</f>
        <v>13537.7</v>
      </c>
      <c r="E561" s="18" t="n">
        <f aca="false">E562+E566+E570+E574+E585+E581</f>
        <v>23064.4</v>
      </c>
      <c r="F561" s="18" t="n">
        <f aca="false">F562+F566+F570+F574+F585+F581</f>
        <v>35969.5</v>
      </c>
    </row>
    <row r="562" customFormat="false" ht="15" hidden="false" customHeight="false" outlineLevel="0" collapsed="false">
      <c r="A562" s="19" t="s">
        <v>324</v>
      </c>
      <c r="B562" s="20" t="s">
        <v>325</v>
      </c>
      <c r="C562" s="24"/>
      <c r="D562" s="18" t="n">
        <f aca="false">D563</f>
        <v>2799.9</v>
      </c>
      <c r="E562" s="18" t="n">
        <f aca="false">E563</f>
        <v>5283.9</v>
      </c>
      <c r="F562" s="18" t="n">
        <f aca="false">F563</f>
        <v>5283.9</v>
      </c>
    </row>
    <row r="563" customFormat="false" ht="15" hidden="false" customHeight="false" outlineLevel="0" collapsed="false">
      <c r="A563" s="32" t="s">
        <v>326</v>
      </c>
      <c r="B563" s="20" t="s">
        <v>327</v>
      </c>
      <c r="C563" s="24"/>
      <c r="D563" s="18" t="n">
        <f aca="false">D564</f>
        <v>2799.9</v>
      </c>
      <c r="E563" s="18" t="n">
        <f aca="false">E564</f>
        <v>5283.9</v>
      </c>
      <c r="F563" s="18" t="n">
        <f aca="false">F564</f>
        <v>5283.9</v>
      </c>
    </row>
    <row r="564" customFormat="false" ht="15" hidden="false" customHeight="false" outlineLevel="0" collapsed="false">
      <c r="A564" s="21" t="s">
        <v>41</v>
      </c>
      <c r="B564" s="20" t="s">
        <v>327</v>
      </c>
      <c r="C564" s="17" t="s">
        <v>42</v>
      </c>
      <c r="D564" s="18" t="n">
        <f aca="false">D565</f>
        <v>2799.9</v>
      </c>
      <c r="E564" s="18" t="n">
        <f aca="false">E565</f>
        <v>5283.9</v>
      </c>
      <c r="F564" s="18" t="n">
        <f aca="false">F565</f>
        <v>5283.9</v>
      </c>
    </row>
    <row r="565" customFormat="false" ht="15" hidden="false" customHeight="false" outlineLevel="0" collapsed="false">
      <c r="A565" s="21" t="s">
        <v>43</v>
      </c>
      <c r="B565" s="20" t="s">
        <v>327</v>
      </c>
      <c r="C565" s="17" t="s">
        <v>44</v>
      </c>
      <c r="D565" s="18" t="n">
        <f aca="false">Прил_3!F370</f>
        <v>2799.9</v>
      </c>
      <c r="E565" s="18" t="n">
        <f aca="false">Прил_3!G370</f>
        <v>5283.9</v>
      </c>
      <c r="F565" s="18" t="n">
        <f aca="false">Прил_3!H370</f>
        <v>5283.9</v>
      </c>
    </row>
    <row r="566" customFormat="false" ht="15" hidden="false" customHeight="false" outlineLevel="0" collapsed="false">
      <c r="A566" s="19" t="s">
        <v>328</v>
      </c>
      <c r="B566" s="20" t="s">
        <v>329</v>
      </c>
      <c r="C566" s="24"/>
      <c r="D566" s="18" t="n">
        <f aca="false">D567</f>
        <v>862.5</v>
      </c>
      <c r="E566" s="18" t="n">
        <f aca="false">E567</f>
        <v>975.5</v>
      </c>
      <c r="F566" s="18" t="n">
        <f aca="false">F567</f>
        <v>975.5</v>
      </c>
    </row>
    <row r="567" customFormat="false" ht="15" hidden="false" customHeight="false" outlineLevel="0" collapsed="false">
      <c r="A567" s="32" t="s">
        <v>330</v>
      </c>
      <c r="B567" s="20" t="s">
        <v>331</v>
      </c>
      <c r="C567" s="24"/>
      <c r="D567" s="18" t="n">
        <f aca="false">D568</f>
        <v>862.5</v>
      </c>
      <c r="E567" s="18" t="n">
        <f aca="false">E568</f>
        <v>975.5</v>
      </c>
      <c r="F567" s="18" t="n">
        <f aca="false">F568</f>
        <v>975.5</v>
      </c>
    </row>
    <row r="568" customFormat="false" ht="15" hidden="false" customHeight="false" outlineLevel="0" collapsed="false">
      <c r="A568" s="21" t="s">
        <v>41</v>
      </c>
      <c r="B568" s="20" t="s">
        <v>331</v>
      </c>
      <c r="C568" s="17" t="s">
        <v>42</v>
      </c>
      <c r="D568" s="18" t="n">
        <f aca="false">D569</f>
        <v>862.5</v>
      </c>
      <c r="E568" s="18" t="n">
        <f aca="false">E569</f>
        <v>975.5</v>
      </c>
      <c r="F568" s="18" t="n">
        <f aca="false">F569</f>
        <v>975.5</v>
      </c>
    </row>
    <row r="569" customFormat="false" ht="15" hidden="false" customHeight="false" outlineLevel="0" collapsed="false">
      <c r="A569" s="21" t="s">
        <v>43</v>
      </c>
      <c r="B569" s="20" t="s">
        <v>331</v>
      </c>
      <c r="C569" s="17" t="s">
        <v>44</v>
      </c>
      <c r="D569" s="18" t="n">
        <f aca="false">Прил_3!F374</f>
        <v>862.5</v>
      </c>
      <c r="E569" s="18" t="n">
        <f aca="false">Прил_3!G374</f>
        <v>975.5</v>
      </c>
      <c r="F569" s="18" t="n">
        <f aca="false">Прил_3!H374</f>
        <v>975.5</v>
      </c>
    </row>
    <row r="570" customFormat="false" ht="15" hidden="false" customHeight="false" outlineLevel="0" collapsed="false">
      <c r="A570" s="19" t="s">
        <v>638</v>
      </c>
      <c r="B570" s="20" t="s">
        <v>639</v>
      </c>
      <c r="C570" s="24"/>
      <c r="D570" s="18" t="n">
        <f aca="false">D571</f>
        <v>300</v>
      </c>
      <c r="E570" s="18" t="n">
        <f aca="false">E571</f>
        <v>300</v>
      </c>
      <c r="F570" s="18" t="n">
        <f aca="false">F571</f>
        <v>300</v>
      </c>
    </row>
    <row r="571" customFormat="false" ht="15" hidden="false" customHeight="false" outlineLevel="0" collapsed="false">
      <c r="A571" s="32" t="s">
        <v>640</v>
      </c>
      <c r="B571" s="20" t="s">
        <v>641</v>
      </c>
      <c r="C571" s="24"/>
      <c r="D571" s="18" t="n">
        <f aca="false">D572</f>
        <v>300</v>
      </c>
      <c r="E571" s="18" t="n">
        <f aca="false">E572</f>
        <v>300</v>
      </c>
      <c r="F571" s="18" t="n">
        <f aca="false">F572</f>
        <v>300</v>
      </c>
    </row>
    <row r="572" customFormat="false" ht="30" hidden="false" customHeight="false" outlineLevel="0" collapsed="false">
      <c r="A572" s="21" t="s">
        <v>137</v>
      </c>
      <c r="B572" s="20" t="s">
        <v>641</v>
      </c>
      <c r="C572" s="17" t="s">
        <v>138</v>
      </c>
      <c r="D572" s="18" t="n">
        <f aca="false">D573</f>
        <v>300</v>
      </c>
      <c r="E572" s="18" t="n">
        <f aca="false">E573</f>
        <v>300</v>
      </c>
      <c r="F572" s="18" t="n">
        <f aca="false">F573</f>
        <v>300</v>
      </c>
    </row>
    <row r="573" customFormat="false" ht="15" hidden="false" customHeight="false" outlineLevel="0" collapsed="false">
      <c r="A573" s="21" t="s">
        <v>139</v>
      </c>
      <c r="B573" s="20" t="s">
        <v>641</v>
      </c>
      <c r="C573" s="17" t="s">
        <v>140</v>
      </c>
      <c r="D573" s="18" t="n">
        <f aca="false">Прил_3!F951</f>
        <v>300</v>
      </c>
      <c r="E573" s="18" t="n">
        <f aca="false">Прил_3!G951</f>
        <v>300</v>
      </c>
      <c r="F573" s="18" t="n">
        <f aca="false">Прил_3!H951</f>
        <v>300</v>
      </c>
    </row>
    <row r="574" customFormat="false" ht="15" hidden="false" customHeight="false" outlineLevel="0" collapsed="false">
      <c r="A574" s="19" t="s">
        <v>524</v>
      </c>
      <c r="B574" s="20" t="s">
        <v>525</v>
      </c>
      <c r="C574" s="24"/>
      <c r="D574" s="18" t="n">
        <f aca="false">D575+D578</f>
        <v>1303</v>
      </c>
      <c r="E574" s="18" t="n">
        <f aca="false">E575+E578</f>
        <v>1359</v>
      </c>
      <c r="F574" s="18" t="n">
        <f aca="false">F575+F578</f>
        <v>1363</v>
      </c>
    </row>
    <row r="575" customFormat="false" ht="45" hidden="false" customHeight="false" outlineLevel="0" collapsed="false">
      <c r="A575" s="22" t="s">
        <v>526</v>
      </c>
      <c r="B575" s="20" t="s">
        <v>527</v>
      </c>
      <c r="C575" s="24"/>
      <c r="D575" s="18" t="n">
        <f aca="false">D576</f>
        <v>416</v>
      </c>
      <c r="E575" s="18" t="n">
        <f aca="false">E576</f>
        <v>470</v>
      </c>
      <c r="F575" s="18" t="n">
        <f aca="false">F576</f>
        <v>470</v>
      </c>
    </row>
    <row r="576" customFormat="false" ht="30" hidden="false" customHeight="false" outlineLevel="0" collapsed="false">
      <c r="A576" s="21" t="s">
        <v>137</v>
      </c>
      <c r="B576" s="20" t="s">
        <v>527</v>
      </c>
      <c r="C576" s="17" t="n">
        <v>600</v>
      </c>
      <c r="D576" s="18" t="n">
        <f aca="false">D577</f>
        <v>416</v>
      </c>
      <c r="E576" s="18" t="n">
        <f aca="false">E577</f>
        <v>470</v>
      </c>
      <c r="F576" s="18" t="n">
        <f aca="false">F577</f>
        <v>470</v>
      </c>
    </row>
    <row r="577" customFormat="false" ht="15" hidden="false" customHeight="false" outlineLevel="0" collapsed="false">
      <c r="A577" s="21" t="s">
        <v>139</v>
      </c>
      <c r="B577" s="20" t="s">
        <v>527</v>
      </c>
      <c r="C577" s="17" t="n">
        <v>610</v>
      </c>
      <c r="D577" s="18" t="n">
        <f aca="false">Прил_3!F694+Прил_3!F775</f>
        <v>416</v>
      </c>
      <c r="E577" s="18" t="n">
        <f aca="false">Прил_3!G694+Прил_3!G775</f>
        <v>470</v>
      </c>
      <c r="F577" s="18" t="n">
        <f aca="false">Прил_3!H694+Прил_3!H775</f>
        <v>470</v>
      </c>
    </row>
    <row r="578" customFormat="false" ht="45" hidden="false" customHeight="false" outlineLevel="0" collapsed="false">
      <c r="A578" s="22" t="s">
        <v>528</v>
      </c>
      <c r="B578" s="20" t="s">
        <v>529</v>
      </c>
      <c r="C578" s="24"/>
      <c r="D578" s="18" t="n">
        <f aca="false">D579</f>
        <v>887</v>
      </c>
      <c r="E578" s="18" t="n">
        <f aca="false">E579</f>
        <v>889</v>
      </c>
      <c r="F578" s="18" t="n">
        <f aca="false">F579</f>
        <v>893</v>
      </c>
    </row>
    <row r="579" customFormat="false" ht="30" hidden="false" customHeight="false" outlineLevel="0" collapsed="false">
      <c r="A579" s="21" t="s">
        <v>137</v>
      </c>
      <c r="B579" s="20" t="s">
        <v>529</v>
      </c>
      <c r="C579" s="24" t="n">
        <v>600</v>
      </c>
      <c r="D579" s="18" t="n">
        <f aca="false">D580</f>
        <v>887</v>
      </c>
      <c r="E579" s="18" t="n">
        <f aca="false">E580</f>
        <v>889</v>
      </c>
      <c r="F579" s="18" t="n">
        <f aca="false">F580</f>
        <v>893</v>
      </c>
    </row>
    <row r="580" customFormat="false" ht="15" hidden="false" customHeight="false" outlineLevel="0" collapsed="false">
      <c r="A580" s="21" t="s">
        <v>139</v>
      </c>
      <c r="B580" s="20" t="s">
        <v>529</v>
      </c>
      <c r="C580" s="24" t="n">
        <v>610</v>
      </c>
      <c r="D580" s="18" t="n">
        <f aca="false">Прил_3!F697+Прил_3!F772</f>
        <v>887</v>
      </c>
      <c r="E580" s="18" t="n">
        <f aca="false">Прил_3!G697+Прил_3!G772</f>
        <v>889</v>
      </c>
      <c r="F580" s="18" t="n">
        <f aca="false">Прил_3!H697+Прил_3!H772</f>
        <v>893</v>
      </c>
    </row>
    <row r="581" customFormat="false" ht="15" hidden="false" customHeight="false" outlineLevel="0" collapsed="false">
      <c r="A581" s="19" t="s">
        <v>332</v>
      </c>
      <c r="B581" s="20" t="s">
        <v>333</v>
      </c>
      <c r="C581" s="24"/>
      <c r="D581" s="38" t="n">
        <f aca="false">D582</f>
        <v>1250</v>
      </c>
      <c r="E581" s="38" t="n">
        <f aca="false">E582</f>
        <v>0</v>
      </c>
      <c r="F581" s="38" t="n">
        <f aca="false">F582</f>
        <v>0</v>
      </c>
    </row>
    <row r="582" customFormat="false" ht="30" hidden="false" customHeight="false" outlineLevel="0" collapsed="false">
      <c r="A582" s="22" t="s">
        <v>334</v>
      </c>
      <c r="B582" s="20" t="s">
        <v>335</v>
      </c>
      <c r="C582" s="24"/>
      <c r="D582" s="38" t="n">
        <f aca="false">D583</f>
        <v>1250</v>
      </c>
      <c r="E582" s="38" t="n">
        <f aca="false">E583</f>
        <v>0</v>
      </c>
      <c r="F582" s="38" t="n">
        <f aca="false">F583</f>
        <v>0</v>
      </c>
    </row>
    <row r="583" customFormat="false" ht="15" hidden="false" customHeight="false" outlineLevel="0" collapsed="false">
      <c r="A583" s="21" t="s">
        <v>41</v>
      </c>
      <c r="B583" s="20" t="s">
        <v>335</v>
      </c>
      <c r="C583" s="24" t="n">
        <v>200</v>
      </c>
      <c r="D583" s="38" t="n">
        <f aca="false">D584</f>
        <v>1250</v>
      </c>
      <c r="E583" s="38" t="n">
        <f aca="false">E584</f>
        <v>0</v>
      </c>
      <c r="F583" s="38" t="n">
        <f aca="false">F584</f>
        <v>0</v>
      </c>
    </row>
    <row r="584" customFormat="false" ht="15" hidden="false" customHeight="false" outlineLevel="0" collapsed="false">
      <c r="A584" s="21" t="s">
        <v>43</v>
      </c>
      <c r="B584" s="20" t="s">
        <v>335</v>
      </c>
      <c r="C584" s="24" t="n">
        <v>240</v>
      </c>
      <c r="D584" s="38" t="n">
        <f aca="false">Прил_3!F378</f>
        <v>1250</v>
      </c>
      <c r="E584" s="38" t="n">
        <f aca="false">Прил_3!G378</f>
        <v>0</v>
      </c>
      <c r="F584" s="38" t="n">
        <f aca="false">Прил_3!H378</f>
        <v>0</v>
      </c>
    </row>
    <row r="585" customFormat="false" ht="15" hidden="false" customHeight="false" outlineLevel="0" collapsed="false">
      <c r="A585" s="19" t="s">
        <v>336</v>
      </c>
      <c r="B585" s="20" t="s">
        <v>337</v>
      </c>
      <c r="C585" s="24"/>
      <c r="D585" s="18" t="n">
        <f aca="false">D586+D592+D595+D589</f>
        <v>7022.3</v>
      </c>
      <c r="E585" s="18" t="n">
        <f aca="false">E586+E592+E595+E589</f>
        <v>15146</v>
      </c>
      <c r="F585" s="18" t="n">
        <f aca="false">F586+F592+F595+F589</f>
        <v>28047.1</v>
      </c>
    </row>
    <row r="586" customFormat="false" ht="30" hidden="false" customHeight="false" outlineLevel="0" collapsed="false">
      <c r="A586" s="22" t="s">
        <v>338</v>
      </c>
      <c r="B586" s="20" t="s">
        <v>339</v>
      </c>
      <c r="C586" s="24"/>
      <c r="D586" s="18" t="n">
        <f aca="false">D587</f>
        <v>4631.3</v>
      </c>
      <c r="E586" s="18" t="n">
        <f aca="false">E587</f>
        <v>0</v>
      </c>
      <c r="F586" s="18" t="n">
        <f aca="false">F587</f>
        <v>6830.1</v>
      </c>
    </row>
    <row r="587" customFormat="false" ht="15" hidden="false" customHeight="false" outlineLevel="0" collapsed="false">
      <c r="A587" s="21" t="s">
        <v>41</v>
      </c>
      <c r="B587" s="20" t="s">
        <v>339</v>
      </c>
      <c r="C587" s="17" t="s">
        <v>42</v>
      </c>
      <c r="D587" s="29" t="n">
        <f aca="false">D588</f>
        <v>4631.3</v>
      </c>
      <c r="E587" s="29" t="n">
        <f aca="false">E588</f>
        <v>0</v>
      </c>
      <c r="F587" s="29" t="n">
        <f aca="false">F588</f>
        <v>6830.1</v>
      </c>
    </row>
    <row r="588" customFormat="false" ht="15" hidden="false" customHeight="false" outlineLevel="0" collapsed="false">
      <c r="A588" s="21" t="s">
        <v>43</v>
      </c>
      <c r="B588" s="20" t="s">
        <v>339</v>
      </c>
      <c r="C588" s="17" t="s">
        <v>44</v>
      </c>
      <c r="D588" s="29" t="n">
        <f aca="false">Прил_3!F382</f>
        <v>4631.3</v>
      </c>
      <c r="E588" s="29" t="n">
        <f aca="false">Прил_3!G382</f>
        <v>0</v>
      </c>
      <c r="F588" s="29" t="n">
        <f aca="false">Прил_3!H382</f>
        <v>6830.1</v>
      </c>
    </row>
    <row r="589" customFormat="false" ht="60" hidden="false" customHeight="false" outlineLevel="0" collapsed="false">
      <c r="A589" s="21" t="s">
        <v>340</v>
      </c>
      <c r="B589" s="20" t="s">
        <v>341</v>
      </c>
      <c r="C589" s="24"/>
      <c r="D589" s="18" t="n">
        <f aca="false">D590</f>
        <v>0</v>
      </c>
      <c r="E589" s="18" t="n">
        <f aca="false">E590</f>
        <v>625</v>
      </c>
      <c r="F589" s="18" t="n">
        <f aca="false">F590</f>
        <v>648</v>
      </c>
    </row>
    <row r="590" customFormat="false" ht="30" hidden="false" customHeight="false" outlineLevel="0" collapsed="false">
      <c r="A590" s="21" t="s">
        <v>137</v>
      </c>
      <c r="B590" s="20" t="s">
        <v>341</v>
      </c>
      <c r="C590" s="17" t="n">
        <v>600</v>
      </c>
      <c r="D590" s="18" t="n">
        <f aca="false">D591</f>
        <v>0</v>
      </c>
      <c r="E590" s="18" t="n">
        <f aca="false">E591</f>
        <v>625</v>
      </c>
      <c r="F590" s="18" t="n">
        <f aca="false">F591</f>
        <v>648</v>
      </c>
    </row>
    <row r="591" customFormat="false" ht="15" hidden="false" customHeight="false" outlineLevel="0" collapsed="false">
      <c r="A591" s="21" t="s">
        <v>139</v>
      </c>
      <c r="B591" s="20" t="s">
        <v>341</v>
      </c>
      <c r="C591" s="17" t="n">
        <v>610</v>
      </c>
      <c r="D591" s="18" t="n">
        <f aca="false">Прил_3!F385</f>
        <v>0</v>
      </c>
      <c r="E591" s="18" t="n">
        <f aca="false">Прил_3!G385</f>
        <v>625</v>
      </c>
      <c r="F591" s="18" t="n">
        <f aca="false">Прил_3!H385</f>
        <v>648</v>
      </c>
    </row>
    <row r="592" customFormat="false" ht="30" hidden="false" customHeight="false" outlineLevel="0" collapsed="false">
      <c r="A592" s="22" t="s">
        <v>342</v>
      </c>
      <c r="B592" s="20" t="s">
        <v>343</v>
      </c>
      <c r="C592" s="24"/>
      <c r="D592" s="18" t="n">
        <f aca="false">D593</f>
        <v>2391</v>
      </c>
      <c r="E592" s="18" t="n">
        <f aca="false">E593</f>
        <v>0</v>
      </c>
      <c r="F592" s="18" t="n">
        <f aca="false">F593</f>
        <v>4777</v>
      </c>
    </row>
    <row r="593" customFormat="false" ht="15" hidden="false" customHeight="false" outlineLevel="0" collapsed="false">
      <c r="A593" s="21" t="s">
        <v>41</v>
      </c>
      <c r="B593" s="20" t="s">
        <v>343</v>
      </c>
      <c r="C593" s="17" t="s">
        <v>42</v>
      </c>
      <c r="D593" s="29" t="n">
        <f aca="false">D594</f>
        <v>2391</v>
      </c>
      <c r="E593" s="29" t="n">
        <f aca="false">E594</f>
        <v>0</v>
      </c>
      <c r="F593" s="29" t="n">
        <f aca="false">F594</f>
        <v>4777</v>
      </c>
    </row>
    <row r="594" customFormat="false" ht="15" hidden="false" customHeight="false" outlineLevel="0" collapsed="false">
      <c r="A594" s="21" t="s">
        <v>43</v>
      </c>
      <c r="B594" s="20" t="s">
        <v>343</v>
      </c>
      <c r="C594" s="17" t="s">
        <v>44</v>
      </c>
      <c r="D594" s="29" t="n">
        <f aca="false">Прил_3!F388</f>
        <v>2391</v>
      </c>
      <c r="E594" s="29" t="n">
        <f aca="false">Прил_3!G388</f>
        <v>0</v>
      </c>
      <c r="F594" s="29" t="n">
        <f aca="false">Прил_3!H388</f>
        <v>4777</v>
      </c>
    </row>
    <row r="595" customFormat="false" ht="30" hidden="false" customHeight="false" outlineLevel="0" collapsed="false">
      <c r="A595" s="22" t="s">
        <v>344</v>
      </c>
      <c r="B595" s="20" t="s">
        <v>345</v>
      </c>
      <c r="C595" s="24"/>
      <c r="D595" s="18" t="n">
        <f aca="false">D596</f>
        <v>0</v>
      </c>
      <c r="E595" s="18" t="n">
        <f aca="false">E596</f>
        <v>14521</v>
      </c>
      <c r="F595" s="18" t="n">
        <f aca="false">F596</f>
        <v>15792</v>
      </c>
    </row>
    <row r="596" customFormat="false" ht="30" hidden="false" customHeight="false" outlineLevel="0" collapsed="false">
      <c r="A596" s="21" t="s">
        <v>137</v>
      </c>
      <c r="B596" s="20" t="s">
        <v>345</v>
      </c>
      <c r="C596" s="17" t="n">
        <v>600</v>
      </c>
      <c r="D596" s="18" t="n">
        <f aca="false">D597</f>
        <v>0</v>
      </c>
      <c r="E596" s="18" t="n">
        <f aca="false">E597</f>
        <v>14521</v>
      </c>
      <c r="F596" s="18" t="n">
        <f aca="false">F597</f>
        <v>15792</v>
      </c>
    </row>
    <row r="597" customFormat="false" ht="15" hidden="false" customHeight="false" outlineLevel="0" collapsed="false">
      <c r="A597" s="21" t="s">
        <v>139</v>
      </c>
      <c r="B597" s="20" t="s">
        <v>345</v>
      </c>
      <c r="C597" s="17" t="n">
        <v>610</v>
      </c>
      <c r="D597" s="18" t="n">
        <f aca="false">Прил_3!F391</f>
        <v>0</v>
      </c>
      <c r="E597" s="18" t="n">
        <f aca="false">Прил_3!G391</f>
        <v>14521</v>
      </c>
      <c r="F597" s="18" t="n">
        <f aca="false">Прил_3!H391</f>
        <v>15792</v>
      </c>
    </row>
    <row r="598" customFormat="false" ht="15.6" hidden="false" customHeight="false" outlineLevel="0" collapsed="false">
      <c r="A598" s="72" t="s">
        <v>364</v>
      </c>
      <c r="B598" s="56" t="s">
        <v>365</v>
      </c>
      <c r="C598" s="71"/>
      <c r="D598" s="74" t="n">
        <f aca="false">D599+D604</f>
        <v>594</v>
      </c>
      <c r="E598" s="74" t="n">
        <f aca="false">E599+E604</f>
        <v>874</v>
      </c>
      <c r="F598" s="74" t="n">
        <f aca="false">F599+F604</f>
        <v>874</v>
      </c>
    </row>
    <row r="599" customFormat="false" ht="15" hidden="false" customHeight="false" outlineLevel="0" collapsed="false">
      <c r="A599" s="19" t="s">
        <v>366</v>
      </c>
      <c r="B599" s="20" t="s">
        <v>367</v>
      </c>
      <c r="C599" s="24"/>
      <c r="D599" s="18" t="n">
        <f aca="false">D600</f>
        <v>0</v>
      </c>
      <c r="E599" s="18" t="n">
        <f aca="false">E600</f>
        <v>400</v>
      </c>
      <c r="F599" s="18" t="n">
        <f aca="false">F600</f>
        <v>400</v>
      </c>
    </row>
    <row r="600" customFormat="false" ht="30" hidden="false" customHeight="false" outlineLevel="0" collapsed="false">
      <c r="A600" s="19" t="s">
        <v>368</v>
      </c>
      <c r="B600" s="20" t="s">
        <v>369</v>
      </c>
      <c r="C600" s="24"/>
      <c r="D600" s="18" t="n">
        <f aca="false">D601</f>
        <v>0</v>
      </c>
      <c r="E600" s="18" t="n">
        <f aca="false">E601</f>
        <v>400</v>
      </c>
      <c r="F600" s="18" t="n">
        <f aca="false">F601</f>
        <v>400</v>
      </c>
    </row>
    <row r="601" customFormat="false" ht="45" hidden="false" customHeight="false" outlineLevel="0" collapsed="false">
      <c r="A601" s="23" t="s">
        <v>370</v>
      </c>
      <c r="B601" s="20" t="s">
        <v>371</v>
      </c>
      <c r="C601" s="24"/>
      <c r="D601" s="18" t="n">
        <f aca="false">D602</f>
        <v>0</v>
      </c>
      <c r="E601" s="18" t="n">
        <f aca="false">E602</f>
        <v>400</v>
      </c>
      <c r="F601" s="18" t="n">
        <f aca="false">F602</f>
        <v>400</v>
      </c>
    </row>
    <row r="602" customFormat="false" ht="15" hidden="false" customHeight="false" outlineLevel="0" collapsed="false">
      <c r="A602" s="21" t="s">
        <v>41</v>
      </c>
      <c r="B602" s="20" t="s">
        <v>371</v>
      </c>
      <c r="C602" s="17" t="n">
        <v>200</v>
      </c>
      <c r="D602" s="18" t="n">
        <f aca="false">D603</f>
        <v>0</v>
      </c>
      <c r="E602" s="18" t="n">
        <f aca="false">E603</f>
        <v>400</v>
      </c>
      <c r="F602" s="18" t="n">
        <f aca="false">F603</f>
        <v>400</v>
      </c>
    </row>
    <row r="603" customFormat="false" ht="15" hidden="false" customHeight="false" outlineLevel="0" collapsed="false">
      <c r="A603" s="21" t="s">
        <v>43</v>
      </c>
      <c r="B603" s="20" t="s">
        <v>371</v>
      </c>
      <c r="C603" s="17" t="n">
        <v>240</v>
      </c>
      <c r="D603" s="18" t="n">
        <f aca="false">Прил_3!F435</f>
        <v>0</v>
      </c>
      <c r="E603" s="18" t="n">
        <f aca="false">Прил_3!G435</f>
        <v>400</v>
      </c>
      <c r="F603" s="18" t="n">
        <f aca="false">Прил_3!H435</f>
        <v>400</v>
      </c>
    </row>
    <row r="604" customFormat="false" ht="15" hidden="false" customHeight="false" outlineLevel="0" collapsed="false">
      <c r="A604" s="19" t="s">
        <v>372</v>
      </c>
      <c r="B604" s="20" t="s">
        <v>373</v>
      </c>
      <c r="C604" s="17"/>
      <c r="D604" s="18" t="n">
        <f aca="false">D605+D611</f>
        <v>594</v>
      </c>
      <c r="E604" s="18" t="n">
        <f aca="false">E605+E611</f>
        <v>474</v>
      </c>
      <c r="F604" s="18" t="n">
        <f aca="false">F605+F611</f>
        <v>474</v>
      </c>
    </row>
    <row r="605" customFormat="false" ht="45" hidden="false" customHeight="false" outlineLevel="0" collapsed="false">
      <c r="A605" s="19" t="s">
        <v>374</v>
      </c>
      <c r="B605" s="20" t="s">
        <v>375</v>
      </c>
      <c r="C605" s="17"/>
      <c r="D605" s="18" t="n">
        <f aca="false">D606</f>
        <v>474</v>
      </c>
      <c r="E605" s="18" t="n">
        <f aca="false">E606</f>
        <v>474</v>
      </c>
      <c r="F605" s="18" t="n">
        <f aca="false">F606</f>
        <v>474</v>
      </c>
    </row>
    <row r="606" customFormat="false" ht="105" hidden="false" customHeight="false" outlineLevel="0" collapsed="false">
      <c r="A606" s="22" t="s">
        <v>376</v>
      </c>
      <c r="B606" s="20" t="s">
        <v>377</v>
      </c>
      <c r="C606" s="17"/>
      <c r="D606" s="18" t="n">
        <f aca="false">D607+D609</f>
        <v>474</v>
      </c>
      <c r="E606" s="18" t="n">
        <f aca="false">E607+E609</f>
        <v>474</v>
      </c>
      <c r="F606" s="18" t="n">
        <f aca="false">F607+F609</f>
        <v>474</v>
      </c>
    </row>
    <row r="607" customFormat="false" ht="45" hidden="false" customHeight="false" outlineLevel="0" collapsed="false">
      <c r="A607" s="21" t="s">
        <v>27</v>
      </c>
      <c r="B607" s="20" t="s">
        <v>377</v>
      </c>
      <c r="C607" s="17" t="n">
        <v>100</v>
      </c>
      <c r="D607" s="18" t="n">
        <f aca="false">D608</f>
        <v>372.9</v>
      </c>
      <c r="E607" s="18" t="n">
        <f aca="false">E608</f>
        <v>372.9</v>
      </c>
      <c r="F607" s="18" t="n">
        <f aca="false">F608</f>
        <v>372.9</v>
      </c>
    </row>
    <row r="608" customFormat="false" ht="15" hidden="false" customHeight="false" outlineLevel="0" collapsed="false">
      <c r="A608" s="21" t="s">
        <v>29</v>
      </c>
      <c r="B608" s="20" t="s">
        <v>377</v>
      </c>
      <c r="C608" s="17" t="n">
        <v>120</v>
      </c>
      <c r="D608" s="18" t="n">
        <f aca="false">Прил_3!F440</f>
        <v>372.9</v>
      </c>
      <c r="E608" s="18" t="n">
        <f aca="false">Прил_3!G440</f>
        <v>372.9</v>
      </c>
      <c r="F608" s="18" t="n">
        <f aca="false">Прил_3!H440</f>
        <v>372.9</v>
      </c>
    </row>
    <row r="609" customFormat="false" ht="15" hidden="false" customHeight="false" outlineLevel="0" collapsed="false">
      <c r="A609" s="21" t="s">
        <v>41</v>
      </c>
      <c r="B609" s="20" t="s">
        <v>377</v>
      </c>
      <c r="C609" s="17" t="n">
        <v>200</v>
      </c>
      <c r="D609" s="18" t="n">
        <f aca="false">D610</f>
        <v>101.1</v>
      </c>
      <c r="E609" s="18" t="n">
        <f aca="false">E610</f>
        <v>101.1</v>
      </c>
      <c r="F609" s="18" t="n">
        <f aca="false">F610</f>
        <v>101.1</v>
      </c>
    </row>
    <row r="610" customFormat="false" ht="15" hidden="false" customHeight="false" outlineLevel="0" collapsed="false">
      <c r="A610" s="21" t="s">
        <v>43</v>
      </c>
      <c r="B610" s="20" t="s">
        <v>377</v>
      </c>
      <c r="C610" s="17" t="n">
        <v>240</v>
      </c>
      <c r="D610" s="18" t="n">
        <f aca="false">Прил_3!F442</f>
        <v>101.1</v>
      </c>
      <c r="E610" s="18" t="n">
        <f aca="false">Прил_3!G442</f>
        <v>101.1</v>
      </c>
      <c r="F610" s="18" t="n">
        <f aca="false">Прил_3!H442</f>
        <v>101.1</v>
      </c>
    </row>
    <row r="611" customFormat="false" ht="30" hidden="false" customHeight="false" outlineLevel="0" collapsed="false">
      <c r="A611" s="34" t="s">
        <v>378</v>
      </c>
      <c r="B611" s="20" t="s">
        <v>379</v>
      </c>
      <c r="C611" s="17"/>
      <c r="D611" s="18" t="n">
        <f aca="false">D612</f>
        <v>120</v>
      </c>
      <c r="E611" s="18" t="n">
        <f aca="false">E612</f>
        <v>0</v>
      </c>
      <c r="F611" s="18" t="n">
        <f aca="false">F612</f>
        <v>0</v>
      </c>
    </row>
    <row r="612" customFormat="false" ht="30" hidden="false" customHeight="false" outlineLevel="0" collapsed="false">
      <c r="A612" s="39" t="s">
        <v>380</v>
      </c>
      <c r="B612" s="20" t="s">
        <v>381</v>
      </c>
      <c r="C612" s="17"/>
      <c r="D612" s="18" t="n">
        <f aca="false">D613</f>
        <v>120</v>
      </c>
      <c r="E612" s="18" t="n">
        <f aca="false">E613</f>
        <v>0</v>
      </c>
      <c r="F612" s="18" t="n">
        <f aca="false">F613</f>
        <v>0</v>
      </c>
    </row>
    <row r="613" customFormat="false" ht="15" hidden="false" customHeight="false" outlineLevel="0" collapsed="false">
      <c r="A613" s="21" t="s">
        <v>41</v>
      </c>
      <c r="B613" s="20" t="s">
        <v>381</v>
      </c>
      <c r="C613" s="17" t="n">
        <v>200</v>
      </c>
      <c r="D613" s="18" t="n">
        <f aca="false">D614</f>
        <v>120</v>
      </c>
      <c r="E613" s="18" t="n">
        <f aca="false">E614</f>
        <v>0</v>
      </c>
      <c r="F613" s="18" t="n">
        <f aca="false">F614</f>
        <v>0</v>
      </c>
    </row>
    <row r="614" customFormat="false" ht="15" hidden="false" customHeight="false" outlineLevel="0" collapsed="false">
      <c r="A614" s="21" t="s">
        <v>43</v>
      </c>
      <c r="B614" s="20" t="s">
        <v>381</v>
      </c>
      <c r="C614" s="17" t="n">
        <v>240</v>
      </c>
      <c r="D614" s="18" t="n">
        <f aca="false">Прил_3!F446</f>
        <v>120</v>
      </c>
      <c r="E614" s="18" t="n">
        <f aca="false">Прил_3!G446</f>
        <v>0</v>
      </c>
      <c r="F614" s="18" t="n">
        <f aca="false">Прил_3!H446</f>
        <v>0</v>
      </c>
    </row>
    <row r="615" customFormat="false" ht="15.6" hidden="false" customHeight="false" outlineLevel="0" collapsed="false">
      <c r="A615" s="72" t="s">
        <v>298</v>
      </c>
      <c r="B615" s="56" t="s">
        <v>299</v>
      </c>
      <c r="C615" s="71"/>
      <c r="D615" s="74" t="n">
        <f aca="false">D616+D655+D675</f>
        <v>175402.6</v>
      </c>
      <c r="E615" s="74" t="n">
        <f aca="false">E616+E655+E675</f>
        <v>396360.8</v>
      </c>
      <c r="F615" s="74" t="n">
        <f aca="false">F616+F655+F675</f>
        <v>244036.8</v>
      </c>
    </row>
    <row r="616" customFormat="false" ht="15" hidden="false" customHeight="false" outlineLevel="0" collapsed="false">
      <c r="A616" s="19" t="s">
        <v>300</v>
      </c>
      <c r="B616" s="20" t="s">
        <v>301</v>
      </c>
      <c r="C616" s="24"/>
      <c r="D616" s="18" t="n">
        <f aca="false">D617+D630</f>
        <v>84292.3</v>
      </c>
      <c r="E616" s="18" t="n">
        <f aca="false">E617+E630</f>
        <v>310855.6</v>
      </c>
      <c r="F616" s="18" t="n">
        <f aca="false">F617+F630</f>
        <v>150651.3</v>
      </c>
    </row>
    <row r="617" customFormat="false" ht="30" hidden="false" customHeight="false" outlineLevel="0" collapsed="false">
      <c r="A617" s="23" t="s">
        <v>437</v>
      </c>
      <c r="B617" s="20" t="s">
        <v>438</v>
      </c>
      <c r="C617" s="24"/>
      <c r="D617" s="18" t="n">
        <f aca="false">D618+D621+D624+D627</f>
        <v>33686.1</v>
      </c>
      <c r="E617" s="18" t="n">
        <f aca="false">E618+E621+E624+E627</f>
        <v>18110.9</v>
      </c>
      <c r="F617" s="18" t="n">
        <f aca="false">F618+F621+F624+F627</f>
        <v>23137</v>
      </c>
    </row>
    <row r="618" customFormat="false" ht="15" hidden="false" customHeight="false" outlineLevel="0" collapsed="false">
      <c r="A618" s="23" t="s">
        <v>439</v>
      </c>
      <c r="B618" s="20" t="s">
        <v>440</v>
      </c>
      <c r="C618" s="24"/>
      <c r="D618" s="18" t="n">
        <f aca="false">D619</f>
        <v>1200</v>
      </c>
      <c r="E618" s="18" t="n">
        <f aca="false">E619</f>
        <v>1260</v>
      </c>
      <c r="F618" s="18" t="n">
        <f aca="false">F619</f>
        <v>1323</v>
      </c>
    </row>
    <row r="619" customFormat="false" ht="30" hidden="false" customHeight="false" outlineLevel="0" collapsed="false">
      <c r="A619" s="21" t="s">
        <v>137</v>
      </c>
      <c r="B619" s="20" t="s">
        <v>440</v>
      </c>
      <c r="C619" s="17" t="s">
        <v>138</v>
      </c>
      <c r="D619" s="18" t="n">
        <f aca="false">D620</f>
        <v>1200</v>
      </c>
      <c r="E619" s="18" t="n">
        <f aca="false">E620</f>
        <v>1260</v>
      </c>
      <c r="F619" s="18" t="n">
        <f aca="false">F620</f>
        <v>1323</v>
      </c>
    </row>
    <row r="620" customFormat="false" ht="15" hidden="false" customHeight="false" outlineLevel="0" collapsed="false">
      <c r="A620" s="21" t="s">
        <v>139</v>
      </c>
      <c r="B620" s="20" t="s">
        <v>440</v>
      </c>
      <c r="C620" s="17" t="s">
        <v>140</v>
      </c>
      <c r="D620" s="18" t="n">
        <f aca="false">Прил_3!F529</f>
        <v>1200</v>
      </c>
      <c r="E620" s="18" t="n">
        <f aca="false">Прил_3!G529</f>
        <v>1260</v>
      </c>
      <c r="F620" s="18" t="n">
        <f aca="false">Прил_3!H529</f>
        <v>1323</v>
      </c>
    </row>
    <row r="621" customFormat="false" ht="15" hidden="false" customHeight="false" outlineLevel="0" collapsed="false">
      <c r="A621" s="23" t="s">
        <v>441</v>
      </c>
      <c r="B621" s="20" t="s">
        <v>442</v>
      </c>
      <c r="C621" s="17"/>
      <c r="D621" s="18" t="n">
        <f aca="false">D622</f>
        <v>17000</v>
      </c>
      <c r="E621" s="18" t="n">
        <f aca="false">E622</f>
        <v>5000</v>
      </c>
      <c r="F621" s="18" t="n">
        <f aca="false">F622</f>
        <v>7000</v>
      </c>
    </row>
    <row r="622" customFormat="false" ht="30" hidden="false" customHeight="false" outlineLevel="0" collapsed="false">
      <c r="A622" s="21" t="s">
        <v>137</v>
      </c>
      <c r="B622" s="20" t="s">
        <v>442</v>
      </c>
      <c r="C622" s="17" t="s">
        <v>138</v>
      </c>
      <c r="D622" s="18" t="n">
        <f aca="false">D623</f>
        <v>17000</v>
      </c>
      <c r="E622" s="18" t="n">
        <f aca="false">E623</f>
        <v>5000</v>
      </c>
      <c r="F622" s="18" t="n">
        <f aca="false">F623</f>
        <v>7000</v>
      </c>
    </row>
    <row r="623" customFormat="false" ht="15" hidden="false" customHeight="false" outlineLevel="0" collapsed="false">
      <c r="A623" s="21" t="s">
        <v>139</v>
      </c>
      <c r="B623" s="20" t="s">
        <v>442</v>
      </c>
      <c r="C623" s="17" t="s">
        <v>140</v>
      </c>
      <c r="D623" s="18" t="n">
        <f aca="false">Прил_3!F532</f>
        <v>17000</v>
      </c>
      <c r="E623" s="18" t="n">
        <f aca="false">Прил_3!G532</f>
        <v>5000</v>
      </c>
      <c r="F623" s="18" t="n">
        <f aca="false">Прил_3!H532</f>
        <v>7000</v>
      </c>
    </row>
    <row r="624" customFormat="false" ht="30" hidden="false" customHeight="false" outlineLevel="0" collapsed="false">
      <c r="A624" s="21" t="s">
        <v>443</v>
      </c>
      <c r="B624" s="20" t="s">
        <v>444</v>
      </c>
      <c r="C624" s="17"/>
      <c r="D624" s="18" t="n">
        <f aca="false">D625</f>
        <v>15417.8</v>
      </c>
      <c r="E624" s="18" t="n">
        <f aca="false">E625</f>
        <v>11850.9</v>
      </c>
      <c r="F624" s="18" t="n">
        <f aca="false">F625</f>
        <v>14814</v>
      </c>
    </row>
    <row r="625" customFormat="false" ht="30" hidden="false" customHeight="false" outlineLevel="0" collapsed="false">
      <c r="A625" s="21" t="s">
        <v>137</v>
      </c>
      <c r="B625" s="20" t="s">
        <v>444</v>
      </c>
      <c r="C625" s="17" t="s">
        <v>138</v>
      </c>
      <c r="D625" s="18" t="n">
        <f aca="false">D626</f>
        <v>15417.8</v>
      </c>
      <c r="E625" s="18" t="n">
        <f aca="false">E626</f>
        <v>11850.9</v>
      </c>
      <c r="F625" s="18" t="n">
        <f aca="false">F626</f>
        <v>14814</v>
      </c>
    </row>
    <row r="626" customFormat="false" ht="15" hidden="false" customHeight="false" outlineLevel="0" collapsed="false">
      <c r="A626" s="21" t="s">
        <v>139</v>
      </c>
      <c r="B626" s="20" t="s">
        <v>444</v>
      </c>
      <c r="C626" s="17" t="s">
        <v>140</v>
      </c>
      <c r="D626" s="18" t="n">
        <f aca="false">Прил_3!F535</f>
        <v>15417.8</v>
      </c>
      <c r="E626" s="18" t="n">
        <f aca="false">Прил_3!G535</f>
        <v>11850.9</v>
      </c>
      <c r="F626" s="18" t="n">
        <f aca="false">Прил_3!H535</f>
        <v>14814</v>
      </c>
    </row>
    <row r="627" customFormat="false" ht="30" hidden="false" customHeight="false" outlineLevel="0" collapsed="false">
      <c r="A627" s="21" t="s">
        <v>445</v>
      </c>
      <c r="B627" s="20" t="s">
        <v>446</v>
      </c>
      <c r="C627" s="17"/>
      <c r="D627" s="18" t="n">
        <f aca="false">D628</f>
        <v>68.3</v>
      </c>
      <c r="E627" s="18" t="n">
        <f aca="false">E628</f>
        <v>0</v>
      </c>
      <c r="F627" s="18" t="n">
        <f aca="false">F628</f>
        <v>0</v>
      </c>
    </row>
    <row r="628" customFormat="false" ht="15" hidden="false" customHeight="false" outlineLevel="0" collapsed="false">
      <c r="A628" s="21" t="s">
        <v>41</v>
      </c>
      <c r="B628" s="20" t="s">
        <v>446</v>
      </c>
      <c r="C628" s="17" t="s">
        <v>42</v>
      </c>
      <c r="D628" s="18" t="n">
        <f aca="false">D629</f>
        <v>68.3</v>
      </c>
      <c r="E628" s="18" t="n">
        <f aca="false">E629</f>
        <v>0</v>
      </c>
      <c r="F628" s="18" t="n">
        <f aca="false">F629</f>
        <v>0</v>
      </c>
    </row>
    <row r="629" customFormat="false" ht="15" hidden="false" customHeight="false" outlineLevel="0" collapsed="false">
      <c r="A629" s="21" t="s">
        <v>43</v>
      </c>
      <c r="B629" s="20" t="s">
        <v>446</v>
      </c>
      <c r="C629" s="17" t="s">
        <v>44</v>
      </c>
      <c r="D629" s="18" t="n">
        <f aca="false">Прил_3!F538</f>
        <v>68.3</v>
      </c>
      <c r="E629" s="18" t="n">
        <f aca="false">Прил_3!G538</f>
        <v>0</v>
      </c>
      <c r="F629" s="18" t="n">
        <f aca="false">Прил_3!H538</f>
        <v>0</v>
      </c>
    </row>
    <row r="630" customFormat="false" ht="15" hidden="false" customHeight="false" outlineLevel="0" collapsed="false">
      <c r="A630" s="23" t="s">
        <v>302</v>
      </c>
      <c r="B630" s="20" t="s">
        <v>303</v>
      </c>
      <c r="C630" s="24"/>
      <c r="D630" s="18" t="n">
        <f aca="false">D634+D637+D640+D649+D631+D646+D643+D652</f>
        <v>50606.2</v>
      </c>
      <c r="E630" s="18" t="n">
        <f aca="false">E634+E637+E640+E649+E631+E646+E643+E652</f>
        <v>292744.7</v>
      </c>
      <c r="F630" s="18" t="n">
        <f aca="false">F634+F637+F640+F649+F631+F646+F643+F652</f>
        <v>127514.3</v>
      </c>
    </row>
    <row r="631" customFormat="false" ht="30" hidden="false" customHeight="false" outlineLevel="0" collapsed="false">
      <c r="A631" s="23" t="s">
        <v>447</v>
      </c>
      <c r="B631" s="20" t="s">
        <v>448</v>
      </c>
      <c r="C631" s="24"/>
      <c r="D631" s="18" t="n">
        <f aca="false">D632</f>
        <v>12121.2</v>
      </c>
      <c r="E631" s="18" t="n">
        <f aca="false">E632</f>
        <v>189899.1</v>
      </c>
      <c r="F631" s="18" t="n">
        <f aca="false">F632</f>
        <v>77392.5</v>
      </c>
    </row>
    <row r="632" customFormat="false" ht="15" hidden="false" customHeight="false" outlineLevel="0" collapsed="false">
      <c r="A632" s="21" t="s">
        <v>41</v>
      </c>
      <c r="B632" s="20" t="s">
        <v>448</v>
      </c>
      <c r="C632" s="17" t="s">
        <v>42</v>
      </c>
      <c r="D632" s="18" t="n">
        <f aca="false">D633</f>
        <v>12121.2</v>
      </c>
      <c r="E632" s="18" t="n">
        <f aca="false">E633</f>
        <v>189899.1</v>
      </c>
      <c r="F632" s="18" t="n">
        <f aca="false">F633</f>
        <v>77392.5</v>
      </c>
    </row>
    <row r="633" customFormat="false" ht="15" hidden="false" customHeight="false" outlineLevel="0" collapsed="false">
      <c r="A633" s="21" t="s">
        <v>43</v>
      </c>
      <c r="B633" s="20" t="s">
        <v>448</v>
      </c>
      <c r="C633" s="17" t="s">
        <v>44</v>
      </c>
      <c r="D633" s="18" t="n">
        <f aca="false">Прил_3!F542</f>
        <v>12121.2</v>
      </c>
      <c r="E633" s="18" t="n">
        <f aca="false">Прил_3!G542</f>
        <v>189899.1</v>
      </c>
      <c r="F633" s="18" t="n">
        <f aca="false">Прил_3!H542</f>
        <v>77392.5</v>
      </c>
    </row>
    <row r="634" customFormat="false" ht="30" hidden="false" customHeight="false" outlineLevel="0" collapsed="false">
      <c r="A634" s="23" t="s">
        <v>449</v>
      </c>
      <c r="B634" s="20" t="s">
        <v>450</v>
      </c>
      <c r="C634" s="24"/>
      <c r="D634" s="18" t="n">
        <f aca="false">D635</f>
        <v>0</v>
      </c>
      <c r="E634" s="18" t="n">
        <f aca="false">E635</f>
        <v>170.9</v>
      </c>
      <c r="F634" s="18" t="n">
        <f aca="false">F635</f>
        <v>179.4</v>
      </c>
    </row>
    <row r="635" customFormat="false" ht="30" hidden="false" customHeight="false" outlineLevel="0" collapsed="false">
      <c r="A635" s="21" t="s">
        <v>137</v>
      </c>
      <c r="B635" s="20" t="s">
        <v>450</v>
      </c>
      <c r="C635" s="17" t="s">
        <v>138</v>
      </c>
      <c r="D635" s="18" t="n">
        <f aca="false">D636</f>
        <v>0</v>
      </c>
      <c r="E635" s="18" t="n">
        <f aca="false">E636</f>
        <v>170.9</v>
      </c>
      <c r="F635" s="18" t="n">
        <f aca="false">F636</f>
        <v>179.4</v>
      </c>
    </row>
    <row r="636" customFormat="false" ht="15" hidden="false" customHeight="false" outlineLevel="0" collapsed="false">
      <c r="A636" s="21" t="s">
        <v>139</v>
      </c>
      <c r="B636" s="20" t="s">
        <v>450</v>
      </c>
      <c r="C636" s="17" t="s">
        <v>140</v>
      </c>
      <c r="D636" s="18" t="n">
        <f aca="false">Прил_3!F545</f>
        <v>0</v>
      </c>
      <c r="E636" s="18" t="n">
        <f aca="false">Прил_3!G545</f>
        <v>170.9</v>
      </c>
      <c r="F636" s="18" t="n">
        <f aca="false">Прил_3!H545</f>
        <v>179.4</v>
      </c>
    </row>
    <row r="637" customFormat="false" ht="30" hidden="false" customHeight="false" outlineLevel="0" collapsed="false">
      <c r="A637" s="23" t="s">
        <v>453</v>
      </c>
      <c r="B637" s="20" t="s">
        <v>454</v>
      </c>
      <c r="C637" s="17"/>
      <c r="D637" s="18" t="n">
        <f aca="false">D638</f>
        <v>15585.9</v>
      </c>
      <c r="E637" s="18" t="n">
        <f aca="false">E638</f>
        <v>74864.2</v>
      </c>
      <c r="F637" s="18" t="n">
        <f aca="false">F638</f>
        <v>31797.6</v>
      </c>
    </row>
    <row r="638" customFormat="false" ht="15" hidden="false" customHeight="false" outlineLevel="0" collapsed="false">
      <c r="A638" s="21" t="s">
        <v>41</v>
      </c>
      <c r="B638" s="20" t="s">
        <v>454</v>
      </c>
      <c r="C638" s="17" t="s">
        <v>42</v>
      </c>
      <c r="D638" s="18" t="n">
        <f aca="false">D639</f>
        <v>15585.9</v>
      </c>
      <c r="E638" s="18" t="n">
        <f aca="false">E639</f>
        <v>74864.2</v>
      </c>
      <c r="F638" s="18" t="n">
        <f aca="false">F639</f>
        <v>31797.6</v>
      </c>
    </row>
    <row r="639" customFormat="false" ht="15" hidden="false" customHeight="false" outlineLevel="0" collapsed="false">
      <c r="A639" s="21" t="s">
        <v>43</v>
      </c>
      <c r="B639" s="20" t="s">
        <v>454</v>
      </c>
      <c r="C639" s="17" t="s">
        <v>44</v>
      </c>
      <c r="D639" s="18" t="n">
        <f aca="false">Прил_3!F551</f>
        <v>15585.9</v>
      </c>
      <c r="E639" s="18" t="n">
        <f aca="false">Прил_3!G551</f>
        <v>74864.2</v>
      </c>
      <c r="F639" s="18" t="n">
        <f aca="false">Прил_3!H551</f>
        <v>31797.6</v>
      </c>
    </row>
    <row r="640" customFormat="false" ht="15" hidden="false" customHeight="false" outlineLevel="0" collapsed="false">
      <c r="A640" s="23" t="s">
        <v>304</v>
      </c>
      <c r="B640" s="20" t="s">
        <v>305</v>
      </c>
      <c r="C640" s="24"/>
      <c r="D640" s="18" t="n">
        <f aca="false">D641</f>
        <v>0</v>
      </c>
      <c r="E640" s="18" t="n">
        <f aca="false">E641</f>
        <v>3717.5</v>
      </c>
      <c r="F640" s="18" t="n">
        <f aca="false">F641</f>
        <v>6103.4</v>
      </c>
    </row>
    <row r="641" customFormat="false" ht="30" hidden="false" customHeight="false" outlineLevel="0" collapsed="false">
      <c r="A641" s="21" t="s">
        <v>137</v>
      </c>
      <c r="B641" s="20" t="s">
        <v>305</v>
      </c>
      <c r="C641" s="17" t="s">
        <v>138</v>
      </c>
      <c r="D641" s="18" t="n">
        <f aca="false">D642</f>
        <v>0</v>
      </c>
      <c r="E641" s="18" t="n">
        <f aca="false">E642</f>
        <v>3717.5</v>
      </c>
      <c r="F641" s="18" t="n">
        <f aca="false">F642</f>
        <v>6103.4</v>
      </c>
    </row>
    <row r="642" customFormat="false" ht="15" hidden="false" customHeight="false" outlineLevel="0" collapsed="false">
      <c r="A642" s="21" t="s">
        <v>139</v>
      </c>
      <c r="B642" s="20" t="s">
        <v>305</v>
      </c>
      <c r="C642" s="17" t="s">
        <v>140</v>
      </c>
      <c r="D642" s="18" t="n">
        <f aca="false">Прил_3!F343</f>
        <v>0</v>
      </c>
      <c r="E642" s="18" t="n">
        <f aca="false">Прил_3!G343</f>
        <v>3717.5</v>
      </c>
      <c r="F642" s="18" t="n">
        <f aca="false">Прил_3!H343</f>
        <v>6103.4</v>
      </c>
    </row>
    <row r="643" customFormat="false" ht="15" hidden="false" customHeight="false" outlineLevel="0" collapsed="false">
      <c r="A643" s="23" t="s">
        <v>306</v>
      </c>
      <c r="B643" s="20" t="s">
        <v>307</v>
      </c>
      <c r="C643" s="17"/>
      <c r="D643" s="18" t="n">
        <f aca="false">D644</f>
        <v>18353.6</v>
      </c>
      <c r="E643" s="18" t="n">
        <f aca="false">E644</f>
        <v>0</v>
      </c>
      <c r="F643" s="18" t="n">
        <f aca="false">F644</f>
        <v>0</v>
      </c>
    </row>
    <row r="644" customFormat="false" ht="30" hidden="false" customHeight="false" outlineLevel="0" collapsed="false">
      <c r="A644" s="21" t="s">
        <v>137</v>
      </c>
      <c r="B644" s="20" t="s">
        <v>307</v>
      </c>
      <c r="C644" s="17" t="s">
        <v>138</v>
      </c>
      <c r="D644" s="18" t="n">
        <f aca="false">D645</f>
        <v>18353.6</v>
      </c>
      <c r="E644" s="18" t="n">
        <f aca="false">E645</f>
        <v>0</v>
      </c>
      <c r="F644" s="18" t="n">
        <f aca="false">F645</f>
        <v>0</v>
      </c>
    </row>
    <row r="645" customFormat="false" ht="15" hidden="false" customHeight="false" outlineLevel="0" collapsed="false">
      <c r="A645" s="21" t="s">
        <v>139</v>
      </c>
      <c r="B645" s="20" t="s">
        <v>307</v>
      </c>
      <c r="C645" s="17" t="s">
        <v>140</v>
      </c>
      <c r="D645" s="18" t="n">
        <f aca="false">Прил_3!F346</f>
        <v>18353.6</v>
      </c>
      <c r="E645" s="18" t="n">
        <f aca="false">Прил_3!G346</f>
        <v>0</v>
      </c>
      <c r="F645" s="18" t="n">
        <f aca="false">Прил_3!H346</f>
        <v>0</v>
      </c>
    </row>
    <row r="646" customFormat="false" ht="15" hidden="false" customHeight="false" outlineLevel="0" collapsed="false">
      <c r="A646" s="23" t="s">
        <v>642</v>
      </c>
      <c r="B646" s="20" t="s">
        <v>643</v>
      </c>
      <c r="C646" s="24"/>
      <c r="D646" s="18" t="n">
        <f aca="false">D647</f>
        <v>0</v>
      </c>
      <c r="E646" s="18" t="n">
        <f aca="false">E647</f>
        <v>10000</v>
      </c>
      <c r="F646" s="18" t="n">
        <f aca="false">F647</f>
        <v>0</v>
      </c>
    </row>
    <row r="647" customFormat="false" ht="30" hidden="false" customHeight="false" outlineLevel="0" collapsed="false">
      <c r="A647" s="21" t="s">
        <v>137</v>
      </c>
      <c r="B647" s="20" t="s">
        <v>643</v>
      </c>
      <c r="C647" s="17" t="s">
        <v>138</v>
      </c>
      <c r="D647" s="18" t="n">
        <f aca="false">D648</f>
        <v>0</v>
      </c>
      <c r="E647" s="18" t="n">
        <f aca="false">E648</f>
        <v>10000</v>
      </c>
      <c r="F647" s="18" t="n">
        <f aca="false">F648</f>
        <v>0</v>
      </c>
    </row>
    <row r="648" customFormat="false" ht="15" hidden="false" customHeight="false" outlineLevel="0" collapsed="false">
      <c r="A648" s="21" t="s">
        <v>139</v>
      </c>
      <c r="B648" s="20" t="s">
        <v>643</v>
      </c>
      <c r="C648" s="17" t="s">
        <v>140</v>
      </c>
      <c r="D648" s="18" t="n">
        <f aca="false">Прил_3!F957</f>
        <v>0</v>
      </c>
      <c r="E648" s="18" t="n">
        <f aca="false">Прил_3!G957</f>
        <v>10000</v>
      </c>
      <c r="F648" s="18" t="n">
        <f aca="false">Прил_3!H957</f>
        <v>0</v>
      </c>
    </row>
    <row r="649" customFormat="false" ht="15" hidden="false" customHeight="false" outlineLevel="0" collapsed="false">
      <c r="A649" s="23" t="s">
        <v>428</v>
      </c>
      <c r="B649" s="20" t="s">
        <v>429</v>
      </c>
      <c r="C649" s="24"/>
      <c r="D649" s="38" t="n">
        <f aca="false">D650</f>
        <v>0</v>
      </c>
      <c r="E649" s="38" t="n">
        <f aca="false">E650</f>
        <v>14093</v>
      </c>
      <c r="F649" s="38" t="n">
        <f aca="false">F650</f>
        <v>12041.4</v>
      </c>
    </row>
    <row r="650" customFormat="false" ht="30" hidden="false" customHeight="false" outlineLevel="0" collapsed="false">
      <c r="A650" s="21" t="s">
        <v>137</v>
      </c>
      <c r="B650" s="20" t="s">
        <v>429</v>
      </c>
      <c r="C650" s="17" t="n">
        <v>600</v>
      </c>
      <c r="D650" s="38" t="n">
        <f aca="false">D651</f>
        <v>0</v>
      </c>
      <c r="E650" s="38" t="n">
        <f aca="false">E651</f>
        <v>14093</v>
      </c>
      <c r="F650" s="38" t="n">
        <f aca="false">F651</f>
        <v>12041.4</v>
      </c>
    </row>
    <row r="651" customFormat="false" ht="15" hidden="false" customHeight="false" outlineLevel="0" collapsed="false">
      <c r="A651" s="21" t="s">
        <v>139</v>
      </c>
      <c r="B651" s="20" t="s">
        <v>429</v>
      </c>
      <c r="C651" s="17" t="n">
        <v>610</v>
      </c>
      <c r="D651" s="38" t="n">
        <f aca="false">Прил_3!F504</f>
        <v>0</v>
      </c>
      <c r="E651" s="38" t="n">
        <f aca="false">Прил_3!G504</f>
        <v>14093</v>
      </c>
      <c r="F651" s="38" t="n">
        <f aca="false">Прил_3!H504</f>
        <v>12041.4</v>
      </c>
    </row>
    <row r="652" customFormat="false" ht="30" hidden="false" customHeight="false" outlineLevel="0" collapsed="false">
      <c r="A652" s="21" t="s">
        <v>451</v>
      </c>
      <c r="B652" s="20" t="s">
        <v>452</v>
      </c>
      <c r="C652" s="17"/>
      <c r="D652" s="18" t="n">
        <f aca="false">D653</f>
        <v>4545.5</v>
      </c>
      <c r="E652" s="18" t="n">
        <f aca="false">E653</f>
        <v>0</v>
      </c>
      <c r="F652" s="18" t="n">
        <f aca="false">F653</f>
        <v>0</v>
      </c>
    </row>
    <row r="653" customFormat="false" ht="30" hidden="false" customHeight="false" outlineLevel="0" collapsed="false">
      <c r="A653" s="21" t="s">
        <v>137</v>
      </c>
      <c r="B653" s="20" t="s">
        <v>452</v>
      </c>
      <c r="C653" s="17" t="s">
        <v>138</v>
      </c>
      <c r="D653" s="18" t="n">
        <f aca="false">D654</f>
        <v>4545.5</v>
      </c>
      <c r="E653" s="18" t="n">
        <f aca="false">E654</f>
        <v>0</v>
      </c>
      <c r="F653" s="18" t="n">
        <f aca="false">F654</f>
        <v>0</v>
      </c>
    </row>
    <row r="654" customFormat="false" ht="15" hidden="false" customHeight="false" outlineLevel="0" collapsed="false">
      <c r="A654" s="21" t="s">
        <v>139</v>
      </c>
      <c r="B654" s="20" t="s">
        <v>452</v>
      </c>
      <c r="C654" s="17" t="s">
        <v>140</v>
      </c>
      <c r="D654" s="18" t="n">
        <f aca="false">Прил_3!F548</f>
        <v>4545.5</v>
      </c>
      <c r="E654" s="18" t="n">
        <f aca="false">Прил_3!G548</f>
        <v>0</v>
      </c>
      <c r="F654" s="18" t="n">
        <f aca="false">Прил_3!H548</f>
        <v>0</v>
      </c>
    </row>
    <row r="655" customFormat="false" ht="15" hidden="false" customHeight="false" outlineLevel="0" collapsed="false">
      <c r="A655" s="19" t="s">
        <v>308</v>
      </c>
      <c r="B655" s="20" t="s">
        <v>309</v>
      </c>
      <c r="C655" s="24"/>
      <c r="D655" s="18" t="n">
        <f aca="false">D656</f>
        <v>86065.8</v>
      </c>
      <c r="E655" s="18" t="n">
        <f aca="false">E656</f>
        <v>83826.3</v>
      </c>
      <c r="F655" s="18" t="n">
        <f aca="false">F656</f>
        <v>92085.5</v>
      </c>
    </row>
    <row r="656" customFormat="false" ht="30" hidden="false" customHeight="false" outlineLevel="0" collapsed="false">
      <c r="A656" s="23" t="s">
        <v>310</v>
      </c>
      <c r="B656" s="20" t="s">
        <v>311</v>
      </c>
      <c r="C656" s="24"/>
      <c r="D656" s="18" t="n">
        <f aca="false">D657+D660+D663+D666+D669+D672</f>
        <v>86065.8</v>
      </c>
      <c r="E656" s="18" t="n">
        <f aca="false">E657+E660+E663+E666+E669+E672</f>
        <v>83826.3</v>
      </c>
      <c r="F656" s="18" t="n">
        <f aca="false">F657+F660+F663+F666+F669+F672</f>
        <v>92085.5</v>
      </c>
    </row>
    <row r="657" customFormat="false" ht="15" hidden="false" customHeight="false" outlineLevel="0" collapsed="false">
      <c r="A657" s="23" t="s">
        <v>455</v>
      </c>
      <c r="B657" s="20" t="s">
        <v>456</v>
      </c>
      <c r="C657" s="24"/>
      <c r="D657" s="18" t="n">
        <f aca="false">D658</f>
        <v>11222</v>
      </c>
      <c r="E657" s="18" t="n">
        <f aca="false">E658</f>
        <v>11211</v>
      </c>
      <c r="F657" s="18" t="n">
        <f aca="false">F658</f>
        <v>13590.5</v>
      </c>
    </row>
    <row r="658" customFormat="false" ht="30" hidden="false" customHeight="false" outlineLevel="0" collapsed="false">
      <c r="A658" s="21" t="s">
        <v>137</v>
      </c>
      <c r="B658" s="20" t="s">
        <v>456</v>
      </c>
      <c r="C658" s="17" t="s">
        <v>138</v>
      </c>
      <c r="D658" s="18" t="n">
        <f aca="false">D659</f>
        <v>11222</v>
      </c>
      <c r="E658" s="18" t="n">
        <f aca="false">E659</f>
        <v>11211</v>
      </c>
      <c r="F658" s="18" t="n">
        <f aca="false">F659</f>
        <v>13590.5</v>
      </c>
    </row>
    <row r="659" customFormat="false" ht="15" hidden="false" customHeight="false" outlineLevel="0" collapsed="false">
      <c r="A659" s="21" t="s">
        <v>139</v>
      </c>
      <c r="B659" s="20" t="s">
        <v>456</v>
      </c>
      <c r="C659" s="17" t="s">
        <v>140</v>
      </c>
      <c r="D659" s="18" t="n">
        <f aca="false">Прил_3!F556</f>
        <v>11222</v>
      </c>
      <c r="E659" s="18" t="n">
        <f aca="false">Прил_3!G556</f>
        <v>11211</v>
      </c>
      <c r="F659" s="18" t="n">
        <f aca="false">Прил_3!H556</f>
        <v>13590.5</v>
      </c>
    </row>
    <row r="660" customFormat="false" ht="30" hidden="false" customHeight="false" outlineLevel="0" collapsed="false">
      <c r="A660" s="21" t="s">
        <v>457</v>
      </c>
      <c r="B660" s="20" t="s">
        <v>458</v>
      </c>
      <c r="C660" s="17"/>
      <c r="D660" s="18" t="n">
        <f aca="false">D661</f>
        <v>10500</v>
      </c>
      <c r="E660" s="18" t="n">
        <f aca="false">E661</f>
        <v>10894</v>
      </c>
      <c r="F660" s="18" t="n">
        <f aca="false">F661</f>
        <v>11159</v>
      </c>
    </row>
    <row r="661" customFormat="false" ht="30" hidden="false" customHeight="false" outlineLevel="0" collapsed="false">
      <c r="A661" s="21" t="s">
        <v>137</v>
      </c>
      <c r="B661" s="20" t="s">
        <v>458</v>
      </c>
      <c r="C661" s="17" t="s">
        <v>138</v>
      </c>
      <c r="D661" s="18" t="n">
        <f aca="false">D662</f>
        <v>10500</v>
      </c>
      <c r="E661" s="18" t="n">
        <f aca="false">E662</f>
        <v>10894</v>
      </c>
      <c r="F661" s="18" t="n">
        <f aca="false">F662</f>
        <v>11159</v>
      </c>
    </row>
    <row r="662" customFormat="false" ht="15" hidden="false" customHeight="false" outlineLevel="0" collapsed="false">
      <c r="A662" s="21" t="s">
        <v>139</v>
      </c>
      <c r="B662" s="20" t="s">
        <v>458</v>
      </c>
      <c r="C662" s="17" t="s">
        <v>140</v>
      </c>
      <c r="D662" s="18" t="n">
        <f aca="false">Прил_3!F559</f>
        <v>10500</v>
      </c>
      <c r="E662" s="18" t="n">
        <f aca="false">Прил_3!G559</f>
        <v>10894</v>
      </c>
      <c r="F662" s="18" t="n">
        <f aca="false">Прил_3!H559</f>
        <v>11159</v>
      </c>
    </row>
    <row r="663" customFormat="false" ht="30" hidden="false" customHeight="false" outlineLevel="0" collapsed="false">
      <c r="A663" s="21" t="s">
        <v>312</v>
      </c>
      <c r="B663" s="20" t="s">
        <v>313</v>
      </c>
      <c r="C663" s="17"/>
      <c r="D663" s="18" t="n">
        <f aca="false">D664</f>
        <v>0</v>
      </c>
      <c r="E663" s="18" t="n">
        <f aca="false">E664</f>
        <v>3859</v>
      </c>
      <c r="F663" s="18" t="n">
        <f aca="false">F664</f>
        <v>4052</v>
      </c>
    </row>
    <row r="664" customFormat="false" ht="15" hidden="false" customHeight="false" outlineLevel="0" collapsed="false">
      <c r="A664" s="21" t="s">
        <v>41</v>
      </c>
      <c r="B664" s="20" t="s">
        <v>313</v>
      </c>
      <c r="C664" s="17" t="s">
        <v>42</v>
      </c>
      <c r="D664" s="18" t="n">
        <f aca="false">D665</f>
        <v>0</v>
      </c>
      <c r="E664" s="18" t="n">
        <f aca="false">E665</f>
        <v>3859</v>
      </c>
      <c r="F664" s="18" t="n">
        <f aca="false">F665</f>
        <v>4052</v>
      </c>
    </row>
    <row r="665" customFormat="false" ht="15" hidden="false" customHeight="false" outlineLevel="0" collapsed="false">
      <c r="A665" s="21" t="s">
        <v>43</v>
      </c>
      <c r="B665" s="20" t="s">
        <v>313</v>
      </c>
      <c r="C665" s="17" t="s">
        <v>44</v>
      </c>
      <c r="D665" s="18" t="n">
        <f aca="false">Прил_3!F351</f>
        <v>0</v>
      </c>
      <c r="E665" s="18" t="n">
        <f aca="false">Прил_3!G351</f>
        <v>3859</v>
      </c>
      <c r="F665" s="18" t="n">
        <f aca="false">Прил_3!H351</f>
        <v>4052</v>
      </c>
    </row>
    <row r="666" customFormat="false" ht="30" hidden="false" customHeight="false" outlineLevel="0" collapsed="false">
      <c r="A666" s="21" t="s">
        <v>459</v>
      </c>
      <c r="B666" s="20" t="s">
        <v>460</v>
      </c>
      <c r="C666" s="17"/>
      <c r="D666" s="18" t="n">
        <f aca="false">D667</f>
        <v>20965</v>
      </c>
      <c r="E666" s="18" t="n">
        <f aca="false">E667</f>
        <v>21204</v>
      </c>
      <c r="F666" s="18" t="n">
        <f aca="false">F667</f>
        <v>23492</v>
      </c>
    </row>
    <row r="667" customFormat="false" ht="30" hidden="false" customHeight="false" outlineLevel="0" collapsed="false">
      <c r="A667" s="21" t="s">
        <v>137</v>
      </c>
      <c r="B667" s="20" t="s">
        <v>460</v>
      </c>
      <c r="C667" s="17" t="s">
        <v>138</v>
      </c>
      <c r="D667" s="18" t="n">
        <f aca="false">D668</f>
        <v>20965</v>
      </c>
      <c r="E667" s="18" t="n">
        <f aca="false">E668</f>
        <v>21204</v>
      </c>
      <c r="F667" s="18" t="n">
        <f aca="false">F668</f>
        <v>23492</v>
      </c>
    </row>
    <row r="668" customFormat="false" ht="15" hidden="false" customHeight="false" outlineLevel="0" collapsed="false">
      <c r="A668" s="21" t="s">
        <v>139</v>
      </c>
      <c r="B668" s="20" t="s">
        <v>460</v>
      </c>
      <c r="C668" s="17" t="s">
        <v>140</v>
      </c>
      <c r="D668" s="18" t="n">
        <f aca="false">Прил_3!F562</f>
        <v>20965</v>
      </c>
      <c r="E668" s="18" t="n">
        <f aca="false">Прил_3!G562</f>
        <v>21204</v>
      </c>
      <c r="F668" s="18" t="n">
        <f aca="false">Прил_3!H562</f>
        <v>23492</v>
      </c>
    </row>
    <row r="669" customFormat="false" ht="30" hidden="false" customHeight="false" outlineLevel="0" collapsed="false">
      <c r="A669" s="23" t="s">
        <v>461</v>
      </c>
      <c r="B669" s="20" t="s">
        <v>462</v>
      </c>
      <c r="C669" s="24"/>
      <c r="D669" s="18" t="n">
        <f aca="false">D670</f>
        <v>3000</v>
      </c>
      <c r="E669" s="18" t="n">
        <f aca="false">E670</f>
        <v>1540</v>
      </c>
      <c r="F669" s="18" t="n">
        <f aca="false">F670</f>
        <v>2292</v>
      </c>
    </row>
    <row r="670" customFormat="false" ht="30" hidden="false" customHeight="false" outlineLevel="0" collapsed="false">
      <c r="A670" s="21" t="s">
        <v>137</v>
      </c>
      <c r="B670" s="20" t="s">
        <v>462</v>
      </c>
      <c r="C670" s="17" t="s">
        <v>138</v>
      </c>
      <c r="D670" s="18" t="n">
        <f aca="false">D671</f>
        <v>3000</v>
      </c>
      <c r="E670" s="18" t="n">
        <f aca="false">E671</f>
        <v>1540</v>
      </c>
      <c r="F670" s="18" t="n">
        <f aca="false">F671</f>
        <v>2292</v>
      </c>
    </row>
    <row r="671" customFormat="false" ht="15" hidden="false" customHeight="false" outlineLevel="0" collapsed="false">
      <c r="A671" s="21" t="s">
        <v>139</v>
      </c>
      <c r="B671" s="20" t="s">
        <v>462</v>
      </c>
      <c r="C671" s="17" t="s">
        <v>140</v>
      </c>
      <c r="D671" s="18" t="n">
        <f aca="false">Прил_3!F565</f>
        <v>3000</v>
      </c>
      <c r="E671" s="18" t="n">
        <f aca="false">Прил_3!G565</f>
        <v>1540</v>
      </c>
      <c r="F671" s="18" t="n">
        <f aca="false">Прил_3!H565</f>
        <v>2292</v>
      </c>
    </row>
    <row r="672" customFormat="false" ht="30" hidden="false" customHeight="false" outlineLevel="0" collapsed="false">
      <c r="A672" s="23" t="s">
        <v>471</v>
      </c>
      <c r="B672" s="20" t="s">
        <v>472</v>
      </c>
      <c r="C672" s="24"/>
      <c r="D672" s="18" t="n">
        <f aca="false">D673</f>
        <v>40378.8</v>
      </c>
      <c r="E672" s="18" t="n">
        <f aca="false">E673</f>
        <v>35118.3</v>
      </c>
      <c r="F672" s="18" t="n">
        <f aca="false">F673</f>
        <v>37500</v>
      </c>
    </row>
    <row r="673" customFormat="false" ht="30" hidden="false" customHeight="false" outlineLevel="0" collapsed="false">
      <c r="A673" s="21" t="s">
        <v>137</v>
      </c>
      <c r="B673" s="20" t="s">
        <v>472</v>
      </c>
      <c r="C673" s="17" t="s">
        <v>138</v>
      </c>
      <c r="D673" s="18" t="n">
        <f aca="false">D674</f>
        <v>40378.8</v>
      </c>
      <c r="E673" s="18" t="n">
        <f aca="false">E674</f>
        <v>35118.3</v>
      </c>
      <c r="F673" s="18" t="n">
        <f aca="false">F674</f>
        <v>37500</v>
      </c>
    </row>
    <row r="674" customFormat="false" ht="15" hidden="false" customHeight="false" outlineLevel="0" collapsed="false">
      <c r="A674" s="21" t="s">
        <v>139</v>
      </c>
      <c r="B674" s="20" t="s">
        <v>472</v>
      </c>
      <c r="C674" s="17" t="s">
        <v>140</v>
      </c>
      <c r="D674" s="18" t="n">
        <f aca="false">Прил_3!F599</f>
        <v>40378.8</v>
      </c>
      <c r="E674" s="18" t="n">
        <f aca="false">Прил_3!G599</f>
        <v>35118.3</v>
      </c>
      <c r="F674" s="18" t="n">
        <f aca="false">Прил_3!H599</f>
        <v>37500</v>
      </c>
    </row>
    <row r="675" customFormat="false" ht="30" hidden="false" customHeight="false" outlineLevel="0" collapsed="false">
      <c r="A675" s="19" t="s">
        <v>390</v>
      </c>
      <c r="B675" s="20" t="s">
        <v>391</v>
      </c>
      <c r="C675" s="24"/>
      <c r="D675" s="18" t="n">
        <f aca="false">D676</f>
        <v>5044.5</v>
      </c>
      <c r="E675" s="18" t="n">
        <f aca="false">E676</f>
        <v>1678.9</v>
      </c>
      <c r="F675" s="18" t="n">
        <f aca="false">F676</f>
        <v>1300</v>
      </c>
    </row>
    <row r="676" customFormat="false" ht="30" hidden="false" customHeight="false" outlineLevel="0" collapsed="false">
      <c r="A676" s="23" t="s">
        <v>392</v>
      </c>
      <c r="B676" s="20" t="s">
        <v>393</v>
      </c>
      <c r="C676" s="24"/>
      <c r="D676" s="18" t="n">
        <f aca="false">D677+D680+D683</f>
        <v>5044.5</v>
      </c>
      <c r="E676" s="18" t="n">
        <f aca="false">E677+E680+E683</f>
        <v>1678.9</v>
      </c>
      <c r="F676" s="18" t="n">
        <f aca="false">F677+F680+F683</f>
        <v>1300</v>
      </c>
    </row>
    <row r="677" customFormat="false" ht="15" hidden="false" customHeight="false" outlineLevel="0" collapsed="false">
      <c r="A677" s="23" t="s">
        <v>394</v>
      </c>
      <c r="B677" s="20" t="s">
        <v>395</v>
      </c>
      <c r="C677" s="24"/>
      <c r="D677" s="18" t="n">
        <f aca="false">D678</f>
        <v>0</v>
      </c>
      <c r="E677" s="18" t="n">
        <f aca="false">E678</f>
        <v>576.1</v>
      </c>
      <c r="F677" s="18" t="n">
        <f aca="false">F678</f>
        <v>1000</v>
      </c>
    </row>
    <row r="678" customFormat="false" ht="15" hidden="false" customHeight="false" outlineLevel="0" collapsed="false">
      <c r="A678" s="25" t="s">
        <v>65</v>
      </c>
      <c r="B678" s="20" t="s">
        <v>395</v>
      </c>
      <c r="C678" s="17" t="s">
        <v>66</v>
      </c>
      <c r="D678" s="18" t="n">
        <f aca="false">D679</f>
        <v>0</v>
      </c>
      <c r="E678" s="18" t="n">
        <f aca="false">E679</f>
        <v>576.1</v>
      </c>
      <c r="F678" s="18" t="n">
        <f aca="false">F679</f>
        <v>1000</v>
      </c>
    </row>
    <row r="679" customFormat="false" ht="30" hidden="false" customHeight="false" outlineLevel="0" collapsed="false">
      <c r="A679" s="25" t="s">
        <v>396</v>
      </c>
      <c r="B679" s="20" t="s">
        <v>395</v>
      </c>
      <c r="C679" s="17" t="s">
        <v>359</v>
      </c>
      <c r="D679" s="18" t="n">
        <f aca="false">Прил_3!F466</f>
        <v>0</v>
      </c>
      <c r="E679" s="18" t="n">
        <f aca="false">Прил_3!G466</f>
        <v>576.1</v>
      </c>
      <c r="F679" s="18" t="n">
        <f aca="false">Прил_3!H466</f>
        <v>1000</v>
      </c>
    </row>
    <row r="680" customFormat="false" ht="30" hidden="false" customHeight="false" outlineLevel="0" collapsed="false">
      <c r="A680" s="23" t="s">
        <v>397</v>
      </c>
      <c r="B680" s="20" t="s">
        <v>398</v>
      </c>
      <c r="C680" s="24"/>
      <c r="D680" s="38" t="n">
        <f aca="false">D681</f>
        <v>0</v>
      </c>
      <c r="E680" s="38" t="n">
        <f aca="false">E681</f>
        <v>300</v>
      </c>
      <c r="F680" s="38" t="n">
        <f aca="false">F681</f>
        <v>300</v>
      </c>
    </row>
    <row r="681" customFormat="false" ht="15" hidden="false" customHeight="false" outlineLevel="0" collapsed="false">
      <c r="A681" s="25" t="s">
        <v>65</v>
      </c>
      <c r="B681" s="20" t="s">
        <v>398</v>
      </c>
      <c r="C681" s="17" t="s">
        <v>66</v>
      </c>
      <c r="D681" s="18" t="n">
        <f aca="false">D682</f>
        <v>0</v>
      </c>
      <c r="E681" s="18" t="n">
        <f aca="false">E682</f>
        <v>300</v>
      </c>
      <c r="F681" s="18" t="n">
        <f aca="false">F682</f>
        <v>300</v>
      </c>
    </row>
    <row r="682" customFormat="false" ht="30" hidden="false" customHeight="false" outlineLevel="0" collapsed="false">
      <c r="A682" s="25" t="s">
        <v>396</v>
      </c>
      <c r="B682" s="20" t="s">
        <v>398</v>
      </c>
      <c r="C682" s="17" t="s">
        <v>359</v>
      </c>
      <c r="D682" s="18" t="n">
        <f aca="false">Прил_3!F469</f>
        <v>0</v>
      </c>
      <c r="E682" s="18" t="n">
        <f aca="false">Прил_3!G469</f>
        <v>300</v>
      </c>
      <c r="F682" s="18" t="n">
        <f aca="false">Прил_3!H469</f>
        <v>300</v>
      </c>
    </row>
    <row r="683" customFormat="false" ht="15" hidden="false" customHeight="false" outlineLevel="0" collapsed="false">
      <c r="A683" s="23" t="s">
        <v>399</v>
      </c>
      <c r="B683" s="20" t="s">
        <v>400</v>
      </c>
      <c r="C683" s="24"/>
      <c r="D683" s="18" t="n">
        <f aca="false">D684</f>
        <v>5044.5</v>
      </c>
      <c r="E683" s="18" t="n">
        <f aca="false">E684</f>
        <v>802.8</v>
      </c>
      <c r="F683" s="18" t="n">
        <f aca="false">F684</f>
        <v>0</v>
      </c>
    </row>
    <row r="684" customFormat="false" ht="15" hidden="false" customHeight="false" outlineLevel="0" collapsed="false">
      <c r="A684" s="25" t="s">
        <v>65</v>
      </c>
      <c r="B684" s="20" t="s">
        <v>400</v>
      </c>
      <c r="C684" s="17" t="n">
        <v>800</v>
      </c>
      <c r="D684" s="18" t="n">
        <f aca="false">D685</f>
        <v>5044.5</v>
      </c>
      <c r="E684" s="18" t="n">
        <f aca="false">E685</f>
        <v>802.8</v>
      </c>
      <c r="F684" s="18" t="n">
        <f aca="false">F685</f>
        <v>0</v>
      </c>
    </row>
    <row r="685" customFormat="false" ht="30" hidden="false" customHeight="false" outlineLevel="0" collapsed="false">
      <c r="A685" s="25" t="s">
        <v>396</v>
      </c>
      <c r="B685" s="20" t="s">
        <v>400</v>
      </c>
      <c r="C685" s="17" t="n">
        <v>810</v>
      </c>
      <c r="D685" s="18" t="n">
        <f aca="false">Прил_3!F472</f>
        <v>5044.5</v>
      </c>
      <c r="E685" s="18" t="n">
        <f aca="false">Прил_3!G472</f>
        <v>802.8</v>
      </c>
      <c r="F685" s="18" t="n">
        <f aca="false">Прил_3!H472</f>
        <v>0</v>
      </c>
    </row>
    <row r="686" customFormat="false" ht="15.6" hidden="false" customHeight="false" outlineLevel="0" collapsed="false">
      <c r="A686" s="72" t="s">
        <v>382</v>
      </c>
      <c r="B686" s="56" t="s">
        <v>383</v>
      </c>
      <c r="C686" s="71"/>
      <c r="D686" s="74" t="n">
        <f aca="false">D687+D696</f>
        <v>524836.6</v>
      </c>
      <c r="E686" s="74" t="n">
        <f aca="false">E687+E696</f>
        <v>494279.9</v>
      </c>
      <c r="F686" s="74" t="n">
        <f aca="false">F687+F696</f>
        <v>10479</v>
      </c>
    </row>
    <row r="687" customFormat="false" ht="15" hidden="false" customHeight="false" outlineLevel="0" collapsed="false">
      <c r="A687" s="19" t="s">
        <v>530</v>
      </c>
      <c r="B687" s="20" t="s">
        <v>531</v>
      </c>
      <c r="C687" s="24"/>
      <c r="D687" s="18" t="n">
        <f aca="false">D688+D692</f>
        <v>514757.6</v>
      </c>
      <c r="E687" s="18" t="n">
        <f aca="false">E688+E692</f>
        <v>483800.9</v>
      </c>
      <c r="F687" s="18" t="n">
        <f aca="false">F688+F692</f>
        <v>0</v>
      </c>
    </row>
    <row r="688" customFormat="false" ht="30" hidden="false" customHeight="false" outlineLevel="0" collapsed="false">
      <c r="A688" s="22" t="s">
        <v>532</v>
      </c>
      <c r="B688" s="20" t="s">
        <v>533</v>
      </c>
      <c r="C688" s="24"/>
      <c r="D688" s="18" t="n">
        <f aca="false">D689</f>
        <v>74947</v>
      </c>
      <c r="E688" s="18" t="n">
        <f aca="false">E689</f>
        <v>95309</v>
      </c>
      <c r="F688" s="18" t="n">
        <f aca="false">F689</f>
        <v>0</v>
      </c>
    </row>
    <row r="689" customFormat="false" ht="15" hidden="false" customHeight="false" outlineLevel="0" collapsed="false">
      <c r="A689" s="22" t="s">
        <v>534</v>
      </c>
      <c r="B689" s="20" t="s">
        <v>535</v>
      </c>
      <c r="C689" s="24"/>
      <c r="D689" s="18" t="n">
        <f aca="false">D690</f>
        <v>74947</v>
      </c>
      <c r="E689" s="18" t="n">
        <f aca="false">E690</f>
        <v>95309</v>
      </c>
      <c r="F689" s="18" t="n">
        <f aca="false">F690</f>
        <v>0</v>
      </c>
    </row>
    <row r="690" customFormat="false" ht="30" hidden="false" customHeight="false" outlineLevel="0" collapsed="false">
      <c r="A690" s="21" t="s">
        <v>410</v>
      </c>
      <c r="B690" s="20" t="s">
        <v>535</v>
      </c>
      <c r="C690" s="17" t="s">
        <v>411</v>
      </c>
      <c r="D690" s="18" t="n">
        <f aca="false">D691</f>
        <v>74947</v>
      </c>
      <c r="E690" s="18" t="n">
        <f aca="false">E691</f>
        <v>95309</v>
      </c>
      <c r="F690" s="18" t="n">
        <f aca="false">F691</f>
        <v>0</v>
      </c>
    </row>
    <row r="691" customFormat="false" ht="15" hidden="false" customHeight="false" outlineLevel="0" collapsed="false">
      <c r="A691" s="21" t="s">
        <v>412</v>
      </c>
      <c r="B691" s="20" t="s">
        <v>535</v>
      </c>
      <c r="C691" s="17" t="s">
        <v>413</v>
      </c>
      <c r="D691" s="18" t="n">
        <f aca="false">Прил_3!F703</f>
        <v>74947</v>
      </c>
      <c r="E691" s="18" t="n">
        <f aca="false">Прил_3!G703</f>
        <v>95309</v>
      </c>
      <c r="F691" s="18" t="n">
        <f aca="false">Прил_3!H703</f>
        <v>0</v>
      </c>
    </row>
    <row r="692" customFormat="false" ht="15" hidden="false" customHeight="false" outlineLevel="0" collapsed="false">
      <c r="A692" s="22" t="s">
        <v>558</v>
      </c>
      <c r="B692" s="20" t="s">
        <v>559</v>
      </c>
      <c r="C692" s="24"/>
      <c r="D692" s="18" t="n">
        <f aca="false">D693</f>
        <v>439810.6</v>
      </c>
      <c r="E692" s="18" t="n">
        <f aca="false">E693</f>
        <v>388491.9</v>
      </c>
      <c r="F692" s="18" t="n">
        <f aca="false">F693</f>
        <v>0</v>
      </c>
    </row>
    <row r="693" customFormat="false" ht="30" hidden="false" customHeight="false" outlineLevel="0" collapsed="false">
      <c r="A693" s="22" t="s">
        <v>560</v>
      </c>
      <c r="B693" s="20" t="s">
        <v>561</v>
      </c>
      <c r="C693" s="24"/>
      <c r="D693" s="18" t="n">
        <f aca="false">D694</f>
        <v>439810.6</v>
      </c>
      <c r="E693" s="18" t="n">
        <f aca="false">E694</f>
        <v>388491.9</v>
      </c>
      <c r="F693" s="18" t="n">
        <f aca="false">F694</f>
        <v>0</v>
      </c>
    </row>
    <row r="694" customFormat="false" ht="30" hidden="false" customHeight="false" outlineLevel="0" collapsed="false">
      <c r="A694" s="21" t="s">
        <v>410</v>
      </c>
      <c r="B694" s="20" t="s">
        <v>561</v>
      </c>
      <c r="C694" s="17" t="s">
        <v>411</v>
      </c>
      <c r="D694" s="18" t="n">
        <f aca="false">D695</f>
        <v>439810.6</v>
      </c>
      <c r="E694" s="18" t="n">
        <f aca="false">E695</f>
        <v>388491.9</v>
      </c>
      <c r="F694" s="18" t="n">
        <f aca="false">F695</f>
        <v>0</v>
      </c>
    </row>
    <row r="695" customFormat="false" ht="15" hidden="false" customHeight="false" outlineLevel="0" collapsed="false">
      <c r="A695" s="21" t="s">
        <v>412</v>
      </c>
      <c r="B695" s="20" t="s">
        <v>561</v>
      </c>
      <c r="C695" s="17" t="s">
        <v>413</v>
      </c>
      <c r="D695" s="18" t="n">
        <f aca="false">Прил_3!F781</f>
        <v>439810.6</v>
      </c>
      <c r="E695" s="18" t="n">
        <f aca="false">Прил_3!G781</f>
        <v>388491.9</v>
      </c>
      <c r="F695" s="18" t="n">
        <f aca="false">Прил_3!H781</f>
        <v>0</v>
      </c>
    </row>
    <row r="696" customFormat="false" ht="15" hidden="false" customHeight="false" outlineLevel="0" collapsed="false">
      <c r="A696" s="19" t="s">
        <v>141</v>
      </c>
      <c r="B696" s="20" t="s">
        <v>384</v>
      </c>
      <c r="C696" s="24"/>
      <c r="D696" s="38" t="n">
        <f aca="false">D697</f>
        <v>10079</v>
      </c>
      <c r="E696" s="38" t="n">
        <f aca="false">E697</f>
        <v>10479</v>
      </c>
      <c r="F696" s="38" t="n">
        <f aca="false">F697</f>
        <v>10479</v>
      </c>
    </row>
    <row r="697" customFormat="false" ht="30" hidden="false" customHeight="false" outlineLevel="0" collapsed="false">
      <c r="A697" s="19" t="s">
        <v>23</v>
      </c>
      <c r="B697" s="20" t="s">
        <v>385</v>
      </c>
      <c r="C697" s="24"/>
      <c r="D697" s="38" t="n">
        <f aca="false">D698</f>
        <v>10079</v>
      </c>
      <c r="E697" s="38" t="n">
        <f aca="false">E698</f>
        <v>10479</v>
      </c>
      <c r="F697" s="38" t="n">
        <f aca="false">F698</f>
        <v>10479</v>
      </c>
    </row>
    <row r="698" customFormat="false" ht="30" hidden="false" customHeight="false" outlineLevel="0" collapsed="false">
      <c r="A698" s="40" t="s">
        <v>386</v>
      </c>
      <c r="B698" s="20" t="s">
        <v>387</v>
      </c>
      <c r="C698" s="24"/>
      <c r="D698" s="38" t="n">
        <f aca="false">D699+D701</f>
        <v>10079</v>
      </c>
      <c r="E698" s="38" t="n">
        <f aca="false">E699+E701</f>
        <v>10479</v>
      </c>
      <c r="F698" s="38" t="n">
        <f aca="false">F699+F701</f>
        <v>10479</v>
      </c>
    </row>
    <row r="699" customFormat="false" ht="45" hidden="false" customHeight="false" outlineLevel="0" collapsed="false">
      <c r="A699" s="25" t="s">
        <v>27</v>
      </c>
      <c r="B699" s="20" t="s">
        <v>387</v>
      </c>
      <c r="C699" s="24" t="n">
        <v>100</v>
      </c>
      <c r="D699" s="38" t="n">
        <f aca="false">D700</f>
        <v>9884</v>
      </c>
      <c r="E699" s="38" t="n">
        <f aca="false">E700</f>
        <v>9884</v>
      </c>
      <c r="F699" s="38" t="n">
        <f aca="false">F700</f>
        <v>9884</v>
      </c>
    </row>
    <row r="700" customFormat="false" ht="15" hidden="false" customHeight="false" outlineLevel="0" collapsed="false">
      <c r="A700" s="25" t="s">
        <v>121</v>
      </c>
      <c r="B700" s="20" t="s">
        <v>387</v>
      </c>
      <c r="C700" s="24" t="n">
        <v>110</v>
      </c>
      <c r="D700" s="38" t="n">
        <f aca="false">Прил_3!F452</f>
        <v>9884</v>
      </c>
      <c r="E700" s="38" t="n">
        <f aca="false">Прил_3!G452</f>
        <v>9884</v>
      </c>
      <c r="F700" s="38" t="n">
        <f aca="false">Прил_3!H452</f>
        <v>9884</v>
      </c>
    </row>
    <row r="701" customFormat="false" ht="15" hidden="false" customHeight="false" outlineLevel="0" collapsed="false">
      <c r="A701" s="21" t="s">
        <v>41</v>
      </c>
      <c r="B701" s="20" t="s">
        <v>387</v>
      </c>
      <c r="C701" s="24" t="n">
        <v>200</v>
      </c>
      <c r="D701" s="38" t="n">
        <f aca="false">D702</f>
        <v>195</v>
      </c>
      <c r="E701" s="38" t="n">
        <f aca="false">E702</f>
        <v>595</v>
      </c>
      <c r="F701" s="38" t="n">
        <f aca="false">F702</f>
        <v>595</v>
      </c>
    </row>
    <row r="702" customFormat="false" ht="15" hidden="false" customHeight="false" outlineLevel="0" collapsed="false">
      <c r="A702" s="21" t="s">
        <v>43</v>
      </c>
      <c r="B702" s="20" t="s">
        <v>387</v>
      </c>
      <c r="C702" s="24" t="n">
        <v>240</v>
      </c>
      <c r="D702" s="38" t="n">
        <f aca="false">Прил_3!F454</f>
        <v>195</v>
      </c>
      <c r="E702" s="38" t="n">
        <f aca="false">Прил_3!G454</f>
        <v>595</v>
      </c>
      <c r="F702" s="38" t="n">
        <f aca="false">Прил_3!H454</f>
        <v>595</v>
      </c>
    </row>
    <row r="703" customFormat="false" ht="15.6" hidden="false" customHeight="false" outlineLevel="0" collapsed="false">
      <c r="A703" s="75" t="s">
        <v>757</v>
      </c>
      <c r="B703" s="20"/>
      <c r="C703" s="24"/>
      <c r="D703" s="15" t="n">
        <f aca="false">D21+D27+D66+D158+D195+D214+D227+D252+D344+D374+D400+D411+D485+D528+D548+D598+D615+D686</f>
        <v>2832416.2</v>
      </c>
      <c r="E703" s="15" t="n">
        <f aca="false">E21+E27+E66+E158+E195+E214+E227+E252+E344+E374+E400+E411+E485+E528+E548+E598+E615+E686</f>
        <v>3062471.4</v>
      </c>
      <c r="F703" s="15" t="n">
        <f aca="false">F21+F27+F66+F158+F195+F214+F227+F252+F344+F374+F400+F411+F485+F528+F548+F598+F615+F686</f>
        <v>2331277.2</v>
      </c>
    </row>
    <row r="704" customFormat="false" ht="15" hidden="false" customHeight="false" outlineLevel="0" collapsed="false">
      <c r="A704" s="19" t="s">
        <v>33</v>
      </c>
      <c r="B704" s="20" t="s">
        <v>34</v>
      </c>
      <c r="C704" s="18"/>
      <c r="D704" s="18" t="n">
        <f aca="false">D705+D708+D711+D716+D719</f>
        <v>11841.9</v>
      </c>
      <c r="E704" s="18" t="n">
        <f aca="false">E705+E708+E711+E716+E719</f>
        <v>12011.9</v>
      </c>
      <c r="F704" s="18" t="n">
        <f aca="false">F705+F708+F711+F716+F719</f>
        <v>12041.9</v>
      </c>
    </row>
    <row r="705" customFormat="false" ht="15" hidden="false" customHeight="false" outlineLevel="0" collapsed="false">
      <c r="A705" s="22" t="s">
        <v>35</v>
      </c>
      <c r="B705" s="20" t="s">
        <v>36</v>
      </c>
      <c r="C705" s="18"/>
      <c r="D705" s="18" t="n">
        <f aca="false">D706</f>
        <v>2314.2</v>
      </c>
      <c r="E705" s="18" t="n">
        <f aca="false">E706</f>
        <v>2314.2</v>
      </c>
      <c r="F705" s="18" t="n">
        <f aca="false">F706</f>
        <v>2314.2</v>
      </c>
    </row>
    <row r="706" customFormat="false" ht="45" hidden="false" customHeight="false" outlineLevel="0" collapsed="false">
      <c r="A706" s="21" t="s">
        <v>27</v>
      </c>
      <c r="B706" s="20" t="s">
        <v>36</v>
      </c>
      <c r="C706" s="17" t="s">
        <v>28</v>
      </c>
      <c r="D706" s="18" t="n">
        <f aca="false">D707</f>
        <v>2314.2</v>
      </c>
      <c r="E706" s="18" t="n">
        <f aca="false">E707</f>
        <v>2314.2</v>
      </c>
      <c r="F706" s="18" t="n">
        <f aca="false">F707</f>
        <v>2314.2</v>
      </c>
    </row>
    <row r="707" customFormat="false" ht="15" hidden="false" customHeight="false" outlineLevel="0" collapsed="false">
      <c r="A707" s="21" t="s">
        <v>29</v>
      </c>
      <c r="B707" s="20" t="s">
        <v>36</v>
      </c>
      <c r="C707" s="17" t="s">
        <v>30</v>
      </c>
      <c r="D707" s="18" t="n">
        <f aca="false">Прил_3!F30</f>
        <v>2314.2</v>
      </c>
      <c r="E707" s="18" t="n">
        <f aca="false">Прил_3!G30</f>
        <v>2314.2</v>
      </c>
      <c r="F707" s="18" t="n">
        <f aca="false">Прил_3!H30</f>
        <v>2314.2</v>
      </c>
    </row>
    <row r="708" customFormat="false" ht="15" hidden="false" customHeight="false" outlineLevel="0" collapsed="false">
      <c r="A708" s="22" t="s">
        <v>37</v>
      </c>
      <c r="B708" s="20" t="s">
        <v>38</v>
      </c>
      <c r="C708" s="18"/>
      <c r="D708" s="18" t="n">
        <f aca="false">D709</f>
        <v>1527.7</v>
      </c>
      <c r="E708" s="18" t="n">
        <f aca="false">E709</f>
        <v>1527.7</v>
      </c>
      <c r="F708" s="18" t="n">
        <f aca="false">F709</f>
        <v>1527.7</v>
      </c>
    </row>
    <row r="709" customFormat="false" ht="45" hidden="false" customHeight="false" outlineLevel="0" collapsed="false">
      <c r="A709" s="21" t="s">
        <v>27</v>
      </c>
      <c r="B709" s="20" t="s">
        <v>38</v>
      </c>
      <c r="C709" s="17" t="s">
        <v>28</v>
      </c>
      <c r="D709" s="18" t="n">
        <f aca="false">D710</f>
        <v>1527.7</v>
      </c>
      <c r="E709" s="18" t="n">
        <f aca="false">E710</f>
        <v>1527.7</v>
      </c>
      <c r="F709" s="18" t="n">
        <f aca="false">F710</f>
        <v>1527.7</v>
      </c>
    </row>
    <row r="710" customFormat="false" ht="15" hidden="false" customHeight="false" outlineLevel="0" collapsed="false">
      <c r="A710" s="21" t="s">
        <v>29</v>
      </c>
      <c r="B710" s="20" t="s">
        <v>38</v>
      </c>
      <c r="C710" s="17" t="s">
        <v>30</v>
      </c>
      <c r="D710" s="18" t="n">
        <f aca="false">Прил_3!F33</f>
        <v>1527.7</v>
      </c>
      <c r="E710" s="18" t="n">
        <f aca="false">Прил_3!G33</f>
        <v>1527.7</v>
      </c>
      <c r="F710" s="18" t="n">
        <f aca="false">Прил_3!H33</f>
        <v>1527.7</v>
      </c>
    </row>
    <row r="711" customFormat="false" ht="15" hidden="false" customHeight="false" outlineLevel="0" collapsed="false">
      <c r="A711" s="22" t="s">
        <v>39</v>
      </c>
      <c r="B711" s="20" t="s">
        <v>40</v>
      </c>
      <c r="C711" s="18"/>
      <c r="D711" s="18" t="n">
        <f aca="false">D712+D714</f>
        <v>2772</v>
      </c>
      <c r="E711" s="18" t="n">
        <f aca="false">E712+E714</f>
        <v>2890</v>
      </c>
      <c r="F711" s="18" t="n">
        <f aca="false">F712+F714</f>
        <v>2890</v>
      </c>
    </row>
    <row r="712" customFormat="false" ht="45" hidden="false" customHeight="false" outlineLevel="0" collapsed="false">
      <c r="A712" s="21" t="s">
        <v>27</v>
      </c>
      <c r="B712" s="20" t="s">
        <v>40</v>
      </c>
      <c r="C712" s="17" t="s">
        <v>28</v>
      </c>
      <c r="D712" s="18" t="n">
        <f aca="false">D713</f>
        <v>2688.6</v>
      </c>
      <c r="E712" s="18" t="n">
        <f aca="false">E713</f>
        <v>2688.6</v>
      </c>
      <c r="F712" s="18" t="n">
        <f aca="false">F713</f>
        <v>2688.6</v>
      </c>
    </row>
    <row r="713" customFormat="false" ht="15" hidden="false" customHeight="false" outlineLevel="0" collapsed="false">
      <c r="A713" s="21" t="s">
        <v>29</v>
      </c>
      <c r="B713" s="20" t="s">
        <v>40</v>
      </c>
      <c r="C713" s="17" t="s">
        <v>30</v>
      </c>
      <c r="D713" s="18" t="n">
        <f aca="false">Прил_3!F36</f>
        <v>2688.6</v>
      </c>
      <c r="E713" s="18" t="n">
        <f aca="false">Прил_3!G36</f>
        <v>2688.6</v>
      </c>
      <c r="F713" s="18" t="n">
        <f aca="false">Прил_3!H36</f>
        <v>2688.6</v>
      </c>
    </row>
    <row r="714" customFormat="false" ht="15" hidden="false" customHeight="false" outlineLevel="0" collapsed="false">
      <c r="A714" s="21" t="s">
        <v>41</v>
      </c>
      <c r="B714" s="20" t="s">
        <v>40</v>
      </c>
      <c r="C714" s="17" t="s">
        <v>42</v>
      </c>
      <c r="D714" s="18" t="n">
        <f aca="false">D715</f>
        <v>83.4</v>
      </c>
      <c r="E714" s="18" t="n">
        <f aca="false">E715</f>
        <v>201.4</v>
      </c>
      <c r="F714" s="18" t="n">
        <f aca="false">F715</f>
        <v>201.4</v>
      </c>
    </row>
    <row r="715" customFormat="false" ht="15" hidden="false" customHeight="false" outlineLevel="0" collapsed="false">
      <c r="A715" s="21" t="s">
        <v>43</v>
      </c>
      <c r="B715" s="20" t="s">
        <v>40</v>
      </c>
      <c r="C715" s="17" t="s">
        <v>44</v>
      </c>
      <c r="D715" s="18" t="n">
        <f aca="false">Прил_3!F38</f>
        <v>83.4</v>
      </c>
      <c r="E715" s="18" t="n">
        <f aca="false">Прил_3!G38</f>
        <v>201.4</v>
      </c>
      <c r="F715" s="18" t="n">
        <f aca="false">Прил_3!H38</f>
        <v>201.4</v>
      </c>
    </row>
    <row r="716" customFormat="false" ht="15" hidden="false" customHeight="false" outlineLevel="0" collapsed="false">
      <c r="A716" s="22" t="s">
        <v>89</v>
      </c>
      <c r="B716" s="26" t="s">
        <v>90</v>
      </c>
      <c r="C716" s="18"/>
      <c r="D716" s="18" t="n">
        <f aca="false">D717</f>
        <v>1759.9</v>
      </c>
      <c r="E716" s="18" t="n">
        <f aca="false">E717</f>
        <v>1759.9</v>
      </c>
      <c r="F716" s="18" t="n">
        <f aca="false">F717</f>
        <v>1759.9</v>
      </c>
    </row>
    <row r="717" customFormat="false" ht="45" hidden="false" customHeight="false" outlineLevel="0" collapsed="false">
      <c r="A717" s="21" t="s">
        <v>27</v>
      </c>
      <c r="B717" s="26" t="s">
        <v>90</v>
      </c>
      <c r="C717" s="17" t="s">
        <v>28</v>
      </c>
      <c r="D717" s="18" t="n">
        <f aca="false">D718</f>
        <v>1759.9</v>
      </c>
      <c r="E717" s="18" t="n">
        <f aca="false">E718</f>
        <v>1759.9</v>
      </c>
      <c r="F717" s="18" t="n">
        <f aca="false">F718</f>
        <v>1759.9</v>
      </c>
    </row>
    <row r="718" customFormat="false" ht="15" hidden="false" customHeight="false" outlineLevel="0" collapsed="false">
      <c r="A718" s="21" t="s">
        <v>29</v>
      </c>
      <c r="B718" s="26" t="s">
        <v>90</v>
      </c>
      <c r="C718" s="17" t="s">
        <v>30</v>
      </c>
      <c r="D718" s="18" t="n">
        <f aca="false">Прил_3!F92</f>
        <v>1759.9</v>
      </c>
      <c r="E718" s="18" t="n">
        <f aca="false">Прил_3!G92</f>
        <v>1759.9</v>
      </c>
      <c r="F718" s="18" t="n">
        <f aca="false">Прил_3!H92</f>
        <v>1759.9</v>
      </c>
    </row>
    <row r="719" customFormat="false" ht="15" hidden="false" customHeight="false" outlineLevel="0" collapsed="false">
      <c r="A719" s="22" t="s">
        <v>91</v>
      </c>
      <c r="B719" s="26" t="s">
        <v>92</v>
      </c>
      <c r="C719" s="18"/>
      <c r="D719" s="18" t="n">
        <f aca="false">D720+D722+D724</f>
        <v>3468.1</v>
      </c>
      <c r="E719" s="18" t="n">
        <f aca="false">E720+E722+E724</f>
        <v>3520.1</v>
      </c>
      <c r="F719" s="18" t="n">
        <f aca="false">F720+F722+F724</f>
        <v>3550.1</v>
      </c>
    </row>
    <row r="720" customFormat="false" ht="45" hidden="false" customHeight="false" outlineLevel="0" collapsed="false">
      <c r="A720" s="21" t="s">
        <v>27</v>
      </c>
      <c r="B720" s="26" t="s">
        <v>92</v>
      </c>
      <c r="C720" s="17" t="s">
        <v>28</v>
      </c>
      <c r="D720" s="18" t="n">
        <f aca="false">D721</f>
        <v>3002.7</v>
      </c>
      <c r="E720" s="18" t="n">
        <f aca="false">E721</f>
        <v>3002.7</v>
      </c>
      <c r="F720" s="18" t="n">
        <f aca="false">F721</f>
        <v>3002.7</v>
      </c>
    </row>
    <row r="721" customFormat="false" ht="15" hidden="false" customHeight="false" outlineLevel="0" collapsed="false">
      <c r="A721" s="21" t="s">
        <v>29</v>
      </c>
      <c r="B721" s="26" t="s">
        <v>92</v>
      </c>
      <c r="C721" s="17" t="s">
        <v>30</v>
      </c>
      <c r="D721" s="18" t="n">
        <f aca="false">Прил_3!F95</f>
        <v>3002.7</v>
      </c>
      <c r="E721" s="18" t="n">
        <f aca="false">Прил_3!G95</f>
        <v>3002.7</v>
      </c>
      <c r="F721" s="18" t="n">
        <f aca="false">Прил_3!H95</f>
        <v>3002.7</v>
      </c>
    </row>
    <row r="722" customFormat="false" ht="15" hidden="false" customHeight="false" outlineLevel="0" collapsed="false">
      <c r="A722" s="21" t="s">
        <v>41</v>
      </c>
      <c r="B722" s="26" t="s">
        <v>92</v>
      </c>
      <c r="C722" s="17" t="s">
        <v>42</v>
      </c>
      <c r="D722" s="18" t="n">
        <f aca="false">D723</f>
        <v>381.4</v>
      </c>
      <c r="E722" s="18" t="n">
        <f aca="false">E723</f>
        <v>433.4</v>
      </c>
      <c r="F722" s="18" t="n">
        <f aca="false">F723</f>
        <v>463.4</v>
      </c>
    </row>
    <row r="723" customFormat="false" ht="15" hidden="false" customHeight="false" outlineLevel="0" collapsed="false">
      <c r="A723" s="21" t="s">
        <v>43</v>
      </c>
      <c r="B723" s="26" t="s">
        <v>92</v>
      </c>
      <c r="C723" s="17" t="s">
        <v>44</v>
      </c>
      <c r="D723" s="18" t="n">
        <f aca="false">Прил_3!F97</f>
        <v>381.4</v>
      </c>
      <c r="E723" s="18" t="n">
        <f aca="false">Прил_3!G97</f>
        <v>433.4</v>
      </c>
      <c r="F723" s="18" t="n">
        <f aca="false">Прил_3!H97</f>
        <v>463.4</v>
      </c>
    </row>
    <row r="724" customFormat="false" ht="15" hidden="false" customHeight="false" outlineLevel="0" collapsed="false">
      <c r="A724" s="21" t="s">
        <v>65</v>
      </c>
      <c r="B724" s="26" t="s">
        <v>92</v>
      </c>
      <c r="C724" s="17" t="s">
        <v>66</v>
      </c>
      <c r="D724" s="18" t="n">
        <f aca="false">D725</f>
        <v>84</v>
      </c>
      <c r="E724" s="18" t="n">
        <f aca="false">E725</f>
        <v>84</v>
      </c>
      <c r="F724" s="18" t="n">
        <f aca="false">F725</f>
        <v>84</v>
      </c>
    </row>
    <row r="725" customFormat="false" ht="15" hidden="false" customHeight="false" outlineLevel="0" collapsed="false">
      <c r="A725" s="25" t="s">
        <v>67</v>
      </c>
      <c r="B725" s="26" t="s">
        <v>92</v>
      </c>
      <c r="C725" s="17" t="s">
        <v>68</v>
      </c>
      <c r="D725" s="18" t="n">
        <f aca="false">Прил_3!F99</f>
        <v>84</v>
      </c>
      <c r="E725" s="18" t="n">
        <f aca="false">Прил_3!G99</f>
        <v>84</v>
      </c>
      <c r="F725" s="18" t="n">
        <f aca="false">Прил_3!H99</f>
        <v>84</v>
      </c>
    </row>
    <row r="726" customFormat="false" ht="15" hidden="false" customHeight="false" outlineLevel="0" collapsed="false">
      <c r="A726" s="19" t="s">
        <v>81</v>
      </c>
      <c r="B726" s="20" t="s">
        <v>82</v>
      </c>
      <c r="C726" s="18"/>
      <c r="D726" s="18" t="n">
        <f aca="false">D730+D740+D733+D727</f>
        <v>77329</v>
      </c>
      <c r="E726" s="18" t="n">
        <f aca="false">E730+E740+E733+E727</f>
        <v>13000</v>
      </c>
      <c r="F726" s="18" t="n">
        <f aca="false">F730+F740+F733+F727</f>
        <v>13000</v>
      </c>
    </row>
    <row r="727" customFormat="false" ht="15" hidden="false" customHeight="false" outlineLevel="0" collapsed="false">
      <c r="A727" s="22" t="s">
        <v>95</v>
      </c>
      <c r="B727" s="20" t="s">
        <v>96</v>
      </c>
      <c r="C727" s="18"/>
      <c r="D727" s="18" t="n">
        <f aca="false">D728</f>
        <v>3291</v>
      </c>
      <c r="E727" s="18" t="n">
        <f aca="false">E728</f>
        <v>0</v>
      </c>
      <c r="F727" s="18" t="n">
        <f aca="false">F728</f>
        <v>0</v>
      </c>
    </row>
    <row r="728" customFormat="false" ht="15" hidden="false" customHeight="false" outlineLevel="0" collapsed="false">
      <c r="A728" s="21" t="s">
        <v>41</v>
      </c>
      <c r="B728" s="20" t="s">
        <v>96</v>
      </c>
      <c r="C728" s="17" t="s">
        <v>42</v>
      </c>
      <c r="D728" s="18" t="n">
        <f aca="false">D729</f>
        <v>3291</v>
      </c>
      <c r="E728" s="18" t="n">
        <f aca="false">E729</f>
        <v>0</v>
      </c>
      <c r="F728" s="18" t="n">
        <f aca="false">F729</f>
        <v>0</v>
      </c>
    </row>
    <row r="729" customFormat="false" ht="15" hidden="false" customHeight="false" outlineLevel="0" collapsed="false">
      <c r="A729" s="21" t="s">
        <v>43</v>
      </c>
      <c r="B729" s="20" t="s">
        <v>96</v>
      </c>
      <c r="C729" s="17" t="s">
        <v>44</v>
      </c>
      <c r="D729" s="18" t="n">
        <f aca="false">Прил_3!F103</f>
        <v>3291</v>
      </c>
      <c r="E729" s="18" t="n">
        <f aca="false">Прил_3!G103</f>
        <v>0</v>
      </c>
      <c r="F729" s="18" t="n">
        <f aca="false">Прил_3!H103</f>
        <v>0</v>
      </c>
    </row>
    <row r="730" customFormat="false" ht="15" hidden="false" customHeight="false" outlineLevel="0" collapsed="false">
      <c r="A730" s="22" t="s">
        <v>99</v>
      </c>
      <c r="B730" s="20" t="s">
        <v>100</v>
      </c>
      <c r="C730" s="18"/>
      <c r="D730" s="18" t="n">
        <f aca="false">D731</f>
        <v>1000</v>
      </c>
      <c r="E730" s="18" t="n">
        <f aca="false">E731</f>
        <v>1000</v>
      </c>
      <c r="F730" s="18" t="n">
        <f aca="false">F731</f>
        <v>1000</v>
      </c>
    </row>
    <row r="731" customFormat="false" ht="15" hidden="false" customHeight="false" outlineLevel="0" collapsed="false">
      <c r="A731" s="28" t="s">
        <v>65</v>
      </c>
      <c r="B731" s="20" t="s">
        <v>100</v>
      </c>
      <c r="C731" s="17" t="s">
        <v>66</v>
      </c>
      <c r="D731" s="18" t="n">
        <f aca="false">D732</f>
        <v>1000</v>
      </c>
      <c r="E731" s="18" t="n">
        <f aca="false">E732</f>
        <v>1000</v>
      </c>
      <c r="F731" s="18" t="n">
        <f aca="false">F732</f>
        <v>1000</v>
      </c>
    </row>
    <row r="732" customFormat="false" ht="15" hidden="false" customHeight="false" outlineLevel="0" collapsed="false">
      <c r="A732" s="16" t="s">
        <v>101</v>
      </c>
      <c r="B732" s="20" t="s">
        <v>100</v>
      </c>
      <c r="C732" s="17" t="s">
        <v>102</v>
      </c>
      <c r="D732" s="18" t="n">
        <f aca="false">Прил_3!F107</f>
        <v>1000</v>
      </c>
      <c r="E732" s="18" t="n">
        <f aca="false">Прил_3!G107</f>
        <v>1000</v>
      </c>
      <c r="F732" s="18" t="n">
        <f aca="false">Прил_3!H107</f>
        <v>1000</v>
      </c>
    </row>
    <row r="733" customFormat="false" ht="15" hidden="false" customHeight="false" outlineLevel="0" collapsed="false">
      <c r="A733" s="19" t="s">
        <v>83</v>
      </c>
      <c r="B733" s="20" t="s">
        <v>84</v>
      </c>
      <c r="C733" s="17"/>
      <c r="D733" s="18" t="n">
        <f aca="false">D734+D736+D738</f>
        <v>61038</v>
      </c>
      <c r="E733" s="18" t="n">
        <f aca="false">E734+E736+E738</f>
        <v>0</v>
      </c>
      <c r="F733" s="18" t="n">
        <f aca="false">F734+F736+F738</f>
        <v>0</v>
      </c>
    </row>
    <row r="734" customFormat="false" ht="15" hidden="false" customHeight="false" outlineLevel="0" collapsed="false">
      <c r="A734" s="21" t="s">
        <v>41</v>
      </c>
      <c r="B734" s="20" t="s">
        <v>84</v>
      </c>
      <c r="C734" s="17" t="s">
        <v>42</v>
      </c>
      <c r="D734" s="18" t="n">
        <f aca="false">D735</f>
        <v>15463.9</v>
      </c>
      <c r="E734" s="18" t="n">
        <f aca="false">E735</f>
        <v>0</v>
      </c>
      <c r="F734" s="18" t="n">
        <f aca="false">F735</f>
        <v>0</v>
      </c>
    </row>
    <row r="735" customFormat="false" ht="15" hidden="false" customHeight="false" outlineLevel="0" collapsed="false">
      <c r="A735" s="21" t="s">
        <v>43</v>
      </c>
      <c r="B735" s="20" t="s">
        <v>84</v>
      </c>
      <c r="C735" s="17" t="s">
        <v>44</v>
      </c>
      <c r="D735" s="18" t="n">
        <f aca="false">Прил_3!F77+Прил_3!F207+Прил_3!F259+Прил_3!F299+Прил_3!F395+Прил_3!F458+Прил_3!F508+Прил_3!F569+Прил_3!F603+Прил_3!F976+Прил_3!F1056+Прил_3!F1100</f>
        <v>15463.9</v>
      </c>
      <c r="E735" s="18" t="n">
        <f aca="false">Прил_3!G77+Прил_3!G207+Прил_3!G259+Прил_3!G299+Прил_3!G395+Прил_3!G458+Прил_3!G508+Прил_3!G569+Прил_3!G603+Прил_3!G976+Прил_3!G1056+Прил_3!G1100</f>
        <v>0</v>
      </c>
      <c r="F735" s="18" t="n">
        <f aca="false">Прил_3!H77+Прил_3!H207+Прил_3!H259+Прил_3!H299+Прил_3!H395+Прил_3!H458+Прил_3!H508+Прил_3!H569+Прил_3!H603+Прил_3!H976+Прил_3!H1056+Прил_3!H1100</f>
        <v>0</v>
      </c>
    </row>
    <row r="736" customFormat="false" ht="30" hidden="false" customHeight="false" outlineLevel="0" collapsed="false">
      <c r="A736" s="21" t="s">
        <v>137</v>
      </c>
      <c r="B736" s="20" t="s">
        <v>84</v>
      </c>
      <c r="C736" s="17" t="s">
        <v>138</v>
      </c>
      <c r="D736" s="18" t="n">
        <f aca="false">D737</f>
        <v>41660.3</v>
      </c>
      <c r="E736" s="18" t="n">
        <f aca="false">E737</f>
        <v>0</v>
      </c>
      <c r="F736" s="18" t="n">
        <f aca="false">F737</f>
        <v>0</v>
      </c>
    </row>
    <row r="737" customFormat="false" ht="15" hidden="false" customHeight="false" outlineLevel="0" collapsed="false">
      <c r="A737" s="21" t="s">
        <v>139</v>
      </c>
      <c r="B737" s="20" t="s">
        <v>84</v>
      </c>
      <c r="C737" s="17" t="s">
        <v>140</v>
      </c>
      <c r="D737" s="18" t="n">
        <f aca="false">Прил_3!F355+Прил_3!F571+Прил_3!F636+Прил_3!F605+Прил_3!F838+Прил_3!F961+Прил_3!F1094+Прил_3!F707+Прил_3!F787</f>
        <v>41660.3</v>
      </c>
      <c r="E737" s="18" t="n">
        <f aca="false">Прил_3!G355+Прил_3!G571+Прил_3!G636+Прил_3!G605+Прил_3!G838+Прил_3!G961+Прил_3!G1094+Прил_3!G707+Прил_3!G787</f>
        <v>0</v>
      </c>
      <c r="F737" s="18" t="n">
        <f aca="false">Прил_3!H355+Прил_3!H571+Прил_3!H636+Прил_3!H605+Прил_3!H838+Прил_3!H961+Прил_3!H1094+Прил_3!H707+Прил_3!H787</f>
        <v>0</v>
      </c>
    </row>
    <row r="738" customFormat="false" ht="30" hidden="false" customHeight="false" outlineLevel="0" collapsed="false">
      <c r="A738" s="21" t="s">
        <v>410</v>
      </c>
      <c r="B738" s="20" t="s">
        <v>84</v>
      </c>
      <c r="C738" s="17" t="s">
        <v>411</v>
      </c>
      <c r="D738" s="18" t="n">
        <f aca="false">D739</f>
        <v>3913.8</v>
      </c>
      <c r="E738" s="18" t="n">
        <f aca="false">E739</f>
        <v>0</v>
      </c>
      <c r="F738" s="18" t="n">
        <f aca="false">F739</f>
        <v>0</v>
      </c>
    </row>
    <row r="739" customFormat="false" ht="15" hidden="false" customHeight="false" outlineLevel="0" collapsed="false">
      <c r="A739" s="21" t="s">
        <v>412</v>
      </c>
      <c r="B739" s="20" t="s">
        <v>84</v>
      </c>
      <c r="C739" s="17" t="s">
        <v>413</v>
      </c>
      <c r="D739" s="18" t="n">
        <f aca="false">Прил_3!F785+Прил_3!F1058</f>
        <v>3913.8</v>
      </c>
      <c r="E739" s="18" t="n">
        <f aca="false">Прил_3!G785+Прил_3!G1058</f>
        <v>0</v>
      </c>
      <c r="F739" s="18" t="n">
        <f aca="false">Прил_3!H785+Прил_3!H1058</f>
        <v>0</v>
      </c>
    </row>
    <row r="740" customFormat="false" ht="15" hidden="false" customHeight="false" outlineLevel="0" collapsed="false">
      <c r="A740" s="21" t="s">
        <v>314</v>
      </c>
      <c r="B740" s="20" t="s">
        <v>315</v>
      </c>
      <c r="C740" s="17"/>
      <c r="D740" s="18" t="n">
        <f aca="false">D741</f>
        <v>12000</v>
      </c>
      <c r="E740" s="18" t="n">
        <f aca="false">E741</f>
        <v>12000</v>
      </c>
      <c r="F740" s="18" t="n">
        <f aca="false">F741</f>
        <v>12000</v>
      </c>
    </row>
    <row r="741" customFormat="false" ht="30" hidden="false" customHeight="false" outlineLevel="0" collapsed="false">
      <c r="A741" s="21" t="s">
        <v>137</v>
      </c>
      <c r="B741" s="20" t="s">
        <v>315</v>
      </c>
      <c r="C741" s="17" t="s">
        <v>138</v>
      </c>
      <c r="D741" s="18" t="n">
        <f aca="false">D742</f>
        <v>12000</v>
      </c>
      <c r="E741" s="18" t="n">
        <f aca="false">E742</f>
        <v>12000</v>
      </c>
      <c r="F741" s="18" t="n">
        <f aca="false">F742</f>
        <v>12000</v>
      </c>
    </row>
    <row r="742" customFormat="false" ht="15" hidden="false" customHeight="false" outlineLevel="0" collapsed="false">
      <c r="A742" s="21" t="s">
        <v>139</v>
      </c>
      <c r="B742" s="20" t="s">
        <v>315</v>
      </c>
      <c r="C742" s="17" t="s">
        <v>140</v>
      </c>
      <c r="D742" s="18" t="n">
        <f aca="false">Прил_3!F574+Прил_3!F358+Прил_3!F639</f>
        <v>12000</v>
      </c>
      <c r="E742" s="18" t="n">
        <f aca="false">Прил_3!G574+Прил_3!G358+Прил_3!G639</f>
        <v>12000</v>
      </c>
      <c r="F742" s="18" t="n">
        <f aca="false">Прил_3!H574+Прил_3!H358+Прил_3!H639</f>
        <v>12000</v>
      </c>
    </row>
    <row r="743" customFormat="false" ht="15.6" hidden="false" customHeight="false" outlineLevel="0" collapsed="false">
      <c r="A743" s="31" t="s">
        <v>758</v>
      </c>
      <c r="B743" s="20"/>
      <c r="C743" s="24"/>
      <c r="D743" s="15" t="n">
        <f aca="false">D704+D726</f>
        <v>89170.9</v>
      </c>
      <c r="E743" s="15" t="n">
        <f aca="false">E704+E726</f>
        <v>25011.9</v>
      </c>
      <c r="F743" s="15" t="n">
        <f aca="false">F704+F726</f>
        <v>25041.9</v>
      </c>
    </row>
    <row r="744" customFormat="false" ht="15.6" hidden="false" customHeight="false" outlineLevel="0" collapsed="false">
      <c r="A744" s="57" t="s">
        <v>732</v>
      </c>
      <c r="B744" s="76"/>
      <c r="C744" s="24"/>
      <c r="D744" s="15" t="n">
        <f aca="false">D703+D743</f>
        <v>2921587.1</v>
      </c>
      <c r="E744" s="15" t="n">
        <f aca="false">E703+E743</f>
        <v>3087483.3</v>
      </c>
      <c r="F744" s="15" t="n">
        <f aca="false">F703+F743</f>
        <v>2356319.1</v>
      </c>
    </row>
  </sheetData>
  <mergeCells count="17">
    <mergeCell ref="B2:E2"/>
    <mergeCell ref="A3:E3"/>
    <mergeCell ref="B4:E4"/>
    <mergeCell ref="B5:E5"/>
    <mergeCell ref="B6:E6"/>
    <mergeCell ref="A7:E7"/>
    <mergeCell ref="B8:E8"/>
    <mergeCell ref="A12:F12"/>
    <mergeCell ref="A13:F13"/>
    <mergeCell ref="A14:F14"/>
    <mergeCell ref="A18:A20"/>
    <mergeCell ref="B18:B20"/>
    <mergeCell ref="C18:C20"/>
    <mergeCell ref="D18:F18"/>
    <mergeCell ref="D19:D20"/>
    <mergeCell ref="E19:E20"/>
    <mergeCell ref="F19:F20"/>
  </mergeCells>
  <printOptions headings="false" gridLines="false" gridLinesSet="true" horizontalCentered="false" verticalCentered="false"/>
  <pageMargins left="0.7875" right="0.39375" top="0.472222222222222" bottom="0.31527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2019-08-22T10:36:47Z</dcterms:created>
  <dc:creator>Babadzhanyan</dc:creator>
  <dc:description>exif_MSED_dca8c979cb6849b0eaa44b9359e667af0e952cd647bba3d003498beee7eb6814</dc:description>
  <dc:language>ru-RU</dc:language>
  <cp:lastModifiedBy/>
  <cp:lastPrinted>2020-05-20T11:54:53Z</cp:lastPrinted>
  <dcterms:modified xsi:type="dcterms:W3CDTF">2020-05-27T16:06:20Z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